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'СФ'!$2:$2</definedName>
    <definedName name="_xlnm.Print_Area" localSheetId="0">'ЗФ'!$A$1:$G$141</definedName>
    <definedName name="_xlnm.Print_Area" localSheetId="1">'СФ'!$A$2:$E$67</definedName>
  </definedNames>
  <calcPr fullCalcOnLoad="1"/>
</workbook>
</file>

<file path=xl/sharedStrings.xml><?xml version="1.0" encoding="utf-8"?>
<sst xmlns="http://schemas.openxmlformats.org/spreadsheetml/2006/main" count="259" uniqueCount="219">
  <si>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</si>
  <si>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</si>
  <si>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</si>
  <si>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</si>
  <si>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</si>
  <si>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</si>
  <si>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</si>
  <si>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</si>
  <si>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</si>
  <si>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</si>
  <si>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</si>
  <si>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</si>
  <si>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</si>
  <si>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</si>
  <si>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</si>
  <si>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</si>
  <si>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</si>
  <si>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</si>
  <si>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</si>
  <si>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</si>
  <si>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</si>
  <si>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</si>
  <si>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</si>
  <si>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</si>
  <si>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</si>
  <si>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</si>
  <si>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</si>
  <si>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</si>
  <si>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</si>
  <si>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</si>
  <si>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</si>
  <si>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</si>
  <si>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</si>
  <si>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</si>
  <si>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</si>
  <si>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</si>
  <si>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</si>
  <si>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</si>
  <si>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</si>
  <si>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</si>
  <si>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</si>
  <si>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</si>
  <si>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</si>
  <si>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</si>
  <si>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</si>
  <si>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</si>
  <si>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</si>
  <si>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</si>
  <si>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</si>
  <si>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</si>
  <si>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</si>
  <si>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</si>
  <si>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</si>
  <si>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</si>
  <si>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</si>
  <si>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</si>
  <si>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</si>
  <si>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</si>
  <si>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</si>
  <si>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</si>
  <si>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</si>
  <si>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</si>
  <si>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</si>
  <si>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</si>
  <si>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</si>
  <si>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</si>
  <si>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</si>
  <si>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</si>
  <si>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</si>
  <si>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</si>
  <si>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</si>
  <si>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</si>
  <si>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</si>
  <si>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</si>
  <si>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</si>
  <si>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</si>
  <si>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</si>
  <si>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</si>
  <si>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</si>
  <si>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</si>
  <si>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</si>
  <si>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</si>
  <si>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</si>
  <si>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</si>
  <si>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</si>
  <si>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</si>
  <si>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</si>
  <si>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</si>
  <si>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</si>
  <si>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</si>
  <si>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</si>
  <si>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</si>
  <si>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</si>
  <si>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</si>
  <si>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</si>
  <si>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</si>
  <si>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</si>
  <si>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</si>
  <si>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</si>
  <si>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</si>
  <si>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</si>
  <si>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</si>
  <si>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</si>
  <si>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</si>
  <si>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</si>
  <si>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</si>
  <si>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</si>
  <si>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</si>
  <si>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</si>
  <si>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</si>
  <si>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</si>
  <si>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</si>
  <si>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</si>
  <si>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</si>
  <si>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</si>
  <si>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</si>
  <si>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</si>
  <si>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</si>
  <si>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</si>
  <si>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</si>
  <si>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</si>
  <si>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</si>
  <si>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</si>
  <si>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</si>
  <si>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</si>
  <si>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</si>
  <si>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</si>
  <si>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</si>
  <si>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</si>
  <si>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</si>
  <si>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</si>
  <si>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</si>
  <si>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</si>
  <si>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</si>
  <si>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</si>
  <si>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</si>
  <si>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</si>
  <si>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</si>
  <si>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</si>
  <si>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</si>
  <si>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</si>
  <si>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</si>
  <si>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</si>
  <si>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</si>
  <si>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</si>
  <si>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</si>
  <si>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</si>
  <si>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</si>
  <si>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</si>
  <si>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</si>
  <si>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</si>
  <si>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</si>
  <si>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</si>
  <si>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</si>
  <si>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</si>
  <si>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</si>
  <si>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</si>
  <si>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</si>
  <si>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</si>
  <si>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</si>
  <si>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</si>
  <si>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</si>
  <si>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</si>
  <si>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</si>
  <si>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</si>
  <si>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</si>
  <si>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</si>
  <si>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</si>
  <si>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</si>
  <si>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</si>
  <si>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</si>
  <si>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</si>
  <si>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</si>
  <si>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</si>
  <si>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</si>
  <si>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</si>
  <si>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</si>
  <si>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</si>
  <si>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</si>
  <si>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</si>
  <si>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</si>
  <si>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</si>
  <si>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</si>
  <si>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</si>
  <si>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</si>
  <si>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</si>
  <si>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</si>
  <si>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</si>
  <si>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</si>
  <si>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</si>
  <si>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</si>
  <si>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</si>
  <si>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</si>
  <si>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</si>
  <si>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</si>
  <si>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</si>
  <si>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</si>
  <si>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</si>
  <si>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</si>
  <si>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</si>
  <si>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</si>
  <si>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</si>
  <si>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</si>
  <si>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</si>
  <si>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</si>
  <si>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</si>
  <si>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</si>
  <si>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</si>
  <si>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</si>
  <si>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</si>
  <si>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</si>
  <si>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</si>
  <si>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</si>
  <si>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</si>
  <si>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</si>
  <si>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</si>
  <si>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</si>
  <si>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Звіт про виконання бюджету Новгород-Сіверської міської об’єднаної територіальної громади спеціалього фонду бюджету Новгород-Сіверської міської об’єднаної територіальної громади за 2020 рік</t>
  </si>
  <si>
    <t>Звіт про виконання бюджету Новгород-Сіверської міської об’єднаної територіальної громади  загального фонду бюджету Новгород-Сіверської міської об’єднаної територіальної громади за 2020 рік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</si>
</sst>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1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33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1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8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1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1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2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3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showZeros="0" tabSelected="1" zoomScale="75" zoomScaleNormal="75" zoomScaleSheetLayoutView="75" zoomScalePageLayoutView="0" workbookViewId="0" topLeftCell="A1">
      <pane ySplit="6" topLeftCell="A8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18.75">
      <c r="D1" s="299"/>
      <c r="E1" s="300"/>
      <c r="F1" s="300"/>
      <c r="G1" s="300"/>
    </row>
    <row r="2" spans="4:7" ht="24.75" customHeight="1">
      <c r="D2" s="299"/>
      <c r="E2" s="300"/>
      <c r="F2" s="300"/>
      <c r="G2" s="300"/>
    </row>
    <row r="3" spans="4:7" ht="29.25" customHeight="1">
      <c r="D3" s="297"/>
      <c r="E3" s="298"/>
      <c r="F3" s="298"/>
      <c r="G3" s="298"/>
    </row>
    <row r="4" spans="1:7" ht="79.5" customHeight="1">
      <c r="A4" s="296" t="s">
        <v>218</v>
      </c>
      <c r="B4" s="296"/>
      <c r="C4" s="296"/>
      <c r="D4" s="296"/>
      <c r="E4" s="296"/>
      <c r="F4" s="296"/>
      <c r="G4" s="296"/>
    </row>
    <row r="5" ht="15" customHeight="1" thickBot="1">
      <c r="G5" s="3"/>
    </row>
    <row r="6" spans="1:12" s="1" customFormat="1" ht="66" customHeight="1" thickBot="1">
      <c r="A6" s="45" t="s">
        <v>1</v>
      </c>
      <c r="B6" s="46" t="s">
        <v>2</v>
      </c>
      <c r="C6" s="24" t="s">
        <v>50</v>
      </c>
      <c r="D6" s="24" t="s">
        <v>18</v>
      </c>
      <c r="E6" s="24" t="s">
        <v>63</v>
      </c>
      <c r="F6" s="24" t="s">
        <v>51</v>
      </c>
      <c r="G6" s="38" t="s">
        <v>52</v>
      </c>
      <c r="L6" s="145"/>
    </row>
    <row r="7" spans="1:7" ht="23.25" customHeight="1" thickBot="1">
      <c r="A7" s="5"/>
      <c r="B7" s="7" t="s">
        <v>19</v>
      </c>
      <c r="C7" s="6"/>
      <c r="D7" s="6"/>
      <c r="E7" s="6"/>
      <c r="F7" s="7"/>
      <c r="G7" s="8"/>
    </row>
    <row r="8" spans="1:8" ht="22.5" customHeight="1" thickBot="1">
      <c r="A8" s="39">
        <v>10000000</v>
      </c>
      <c r="B8" s="40" t="s">
        <v>3</v>
      </c>
      <c r="C8" s="133">
        <f>C9+C12+C16+C22</f>
        <v>56857.21000000001</v>
      </c>
      <c r="D8" s="133">
        <f>D9+D12+D16+D22</f>
        <v>56857.21000000001</v>
      </c>
      <c r="E8" s="133">
        <f>E9+E12+E16+E22</f>
        <v>57124.149000000005</v>
      </c>
      <c r="F8" s="133">
        <f aca="true" t="shared" si="0" ref="F8:G39">IF(C8=0,"",$E8/C8*100)</f>
        <v>100.46949014909454</v>
      </c>
      <c r="G8" s="134">
        <f t="shared" si="0"/>
        <v>100.46949014909454</v>
      </c>
      <c r="H8" s="135"/>
    </row>
    <row r="9" spans="1:8" ht="37.5">
      <c r="A9" s="82">
        <v>11000000</v>
      </c>
      <c r="B9" s="83" t="s">
        <v>4</v>
      </c>
      <c r="C9" s="136">
        <f>SUM(C10,C11)</f>
        <v>36515.73</v>
      </c>
      <c r="D9" s="136">
        <f>SUM(D10,D11)</f>
        <v>36515.73</v>
      </c>
      <c r="E9" s="136">
        <f>SUM(E10,E11)</f>
        <v>37233.484</v>
      </c>
      <c r="F9" s="136">
        <f t="shared" si="0"/>
        <v>101.96560222128927</v>
      </c>
      <c r="G9" s="137">
        <f t="shared" si="0"/>
        <v>101.96560222128927</v>
      </c>
      <c r="H9" s="135"/>
    </row>
    <row r="10" spans="1:8" ht="20.25">
      <c r="A10" s="78">
        <v>11010000</v>
      </c>
      <c r="B10" s="15" t="s">
        <v>54</v>
      </c>
      <c r="C10" s="138">
        <v>36474.23</v>
      </c>
      <c r="D10" s="139">
        <v>36474.23</v>
      </c>
      <c r="E10" s="139">
        <v>37191.975</v>
      </c>
      <c r="F10" s="138">
        <f t="shared" si="0"/>
        <v>101.96781398812256</v>
      </c>
      <c r="G10" s="138">
        <f t="shared" si="0"/>
        <v>101.96781398812256</v>
      </c>
      <c r="H10" s="140"/>
    </row>
    <row r="11" spans="1:8" ht="20.25">
      <c r="A11" s="78">
        <v>11020000</v>
      </c>
      <c r="B11" s="15" t="s">
        <v>5</v>
      </c>
      <c r="C11" s="138">
        <v>41.5</v>
      </c>
      <c r="D11" s="139">
        <v>41.5</v>
      </c>
      <c r="E11" s="139">
        <v>41.509</v>
      </c>
      <c r="F11" s="138">
        <f t="shared" si="0"/>
        <v>100.02168674698795</v>
      </c>
      <c r="G11" s="138">
        <f t="shared" si="0"/>
        <v>100.02168674698795</v>
      </c>
      <c r="H11" s="140"/>
    </row>
    <row r="12" spans="1:8" ht="20.25" customHeight="1">
      <c r="A12" s="73">
        <v>13000000</v>
      </c>
      <c r="B12" s="74" t="s">
        <v>95</v>
      </c>
      <c r="C12" s="141">
        <f>SUM(C13,C14,C15)</f>
        <v>16.15</v>
      </c>
      <c r="D12" s="141">
        <f>SUM(D13,D14,D15)</f>
        <v>16.15</v>
      </c>
      <c r="E12" s="141">
        <f>SUM(E13,E14,E15)</f>
        <v>16.355</v>
      </c>
      <c r="F12" s="141">
        <f t="shared" si="0"/>
        <v>101.26934984520123</v>
      </c>
      <c r="G12" s="138">
        <f t="shared" si="0"/>
        <v>101.26934984520123</v>
      </c>
      <c r="H12" s="135"/>
    </row>
    <row r="13" spans="1:8" ht="60" customHeight="1" hidden="1">
      <c r="A13" s="76">
        <v>13010100</v>
      </c>
      <c r="B13" s="114" t="s">
        <v>194</v>
      </c>
      <c r="C13" s="142">
        <v>0</v>
      </c>
      <c r="D13" s="142">
        <v>0</v>
      </c>
      <c r="E13" s="142">
        <v>0</v>
      </c>
      <c r="F13" s="141">
        <f t="shared" si="0"/>
      </c>
      <c r="G13" s="138">
        <f t="shared" si="0"/>
      </c>
      <c r="H13" s="265"/>
    </row>
    <row r="14" spans="1:8" ht="74.25" customHeight="1">
      <c r="A14" s="76">
        <v>13010200</v>
      </c>
      <c r="B14" s="79" t="s">
        <v>94</v>
      </c>
      <c r="C14" s="142">
        <v>2.55</v>
      </c>
      <c r="D14" s="142">
        <v>2.55</v>
      </c>
      <c r="E14" s="142">
        <v>2.641</v>
      </c>
      <c r="F14" s="141">
        <f t="shared" si="0"/>
        <v>103.56862745098042</v>
      </c>
      <c r="G14" s="138">
        <f t="shared" si="0"/>
        <v>103.56862745098042</v>
      </c>
      <c r="H14" s="135"/>
    </row>
    <row r="15" spans="1:8" ht="37.5">
      <c r="A15" s="80" t="s">
        <v>200</v>
      </c>
      <c r="B15" s="75" t="s">
        <v>201</v>
      </c>
      <c r="C15" s="138">
        <v>13.6</v>
      </c>
      <c r="D15" s="139">
        <v>13.6</v>
      </c>
      <c r="E15" s="139">
        <v>13.714</v>
      </c>
      <c r="F15" s="141">
        <f t="shared" si="0"/>
        <v>100.83823529411767</v>
      </c>
      <c r="G15" s="138">
        <f t="shared" si="0"/>
        <v>100.83823529411767</v>
      </c>
      <c r="H15" s="135"/>
    </row>
    <row r="16" spans="1:8" ht="20.25">
      <c r="A16" s="111">
        <v>14000000</v>
      </c>
      <c r="B16" s="112" t="s">
        <v>150</v>
      </c>
      <c r="C16" s="143">
        <f>SUM(C17+C19+C21)</f>
        <v>2726.79</v>
      </c>
      <c r="D16" s="143">
        <f>SUM(D17+D19+D21)</f>
        <v>2726.79</v>
      </c>
      <c r="E16" s="143">
        <f>SUM(E17+E19+E21)</f>
        <v>2728.483</v>
      </c>
      <c r="F16" s="141">
        <f t="shared" si="0"/>
        <v>100.0620876561818</v>
      </c>
      <c r="G16" s="138">
        <f t="shared" si="0"/>
        <v>100.0620876561818</v>
      </c>
      <c r="H16" s="135"/>
    </row>
    <row r="17" spans="1:8" ht="37.5">
      <c r="A17" s="113">
        <v>14020000</v>
      </c>
      <c r="B17" s="114" t="s">
        <v>151</v>
      </c>
      <c r="C17" s="138">
        <v>200.29</v>
      </c>
      <c r="D17" s="139">
        <v>200.29</v>
      </c>
      <c r="E17" s="139">
        <v>202.886</v>
      </c>
      <c r="F17" s="141">
        <f t="shared" si="0"/>
        <v>101.29612062509361</v>
      </c>
      <c r="G17" s="138">
        <f t="shared" si="0"/>
        <v>101.29612062509361</v>
      </c>
      <c r="H17" s="135"/>
    </row>
    <row r="18" spans="1:8" ht="20.25">
      <c r="A18" s="113">
        <v>14021900</v>
      </c>
      <c r="B18" s="114" t="s">
        <v>152</v>
      </c>
      <c r="C18" s="138">
        <v>200.29</v>
      </c>
      <c r="D18" s="139">
        <v>200.29</v>
      </c>
      <c r="E18" s="139">
        <v>202.886</v>
      </c>
      <c r="F18" s="141">
        <f t="shared" si="0"/>
        <v>101.29612062509361</v>
      </c>
      <c r="G18" s="138">
        <f t="shared" si="0"/>
        <v>101.29612062509361</v>
      </c>
      <c r="H18" s="135"/>
    </row>
    <row r="19" spans="1:8" ht="37.5">
      <c r="A19" s="113">
        <v>14030000</v>
      </c>
      <c r="B19" s="114" t="s">
        <v>153</v>
      </c>
      <c r="C19" s="138">
        <v>720</v>
      </c>
      <c r="D19" s="139">
        <v>720</v>
      </c>
      <c r="E19" s="139">
        <v>708.544</v>
      </c>
      <c r="F19" s="141">
        <f t="shared" si="0"/>
        <v>98.4088888888889</v>
      </c>
      <c r="G19" s="138">
        <f t="shared" si="0"/>
        <v>98.4088888888889</v>
      </c>
      <c r="H19" s="135"/>
    </row>
    <row r="20" spans="1:8" ht="20.25">
      <c r="A20" s="113">
        <v>14031900</v>
      </c>
      <c r="B20" s="114" t="s">
        <v>152</v>
      </c>
      <c r="C20" s="138">
        <v>720</v>
      </c>
      <c r="D20" s="139">
        <v>720</v>
      </c>
      <c r="E20" s="139">
        <v>708.544</v>
      </c>
      <c r="F20" s="141">
        <f t="shared" si="0"/>
        <v>98.4088888888889</v>
      </c>
      <c r="G20" s="138">
        <f t="shared" si="0"/>
        <v>98.4088888888889</v>
      </c>
      <c r="H20" s="135"/>
    </row>
    <row r="21" spans="1:8" ht="39">
      <c r="A21" s="115">
        <v>14040000</v>
      </c>
      <c r="B21" s="116" t="s">
        <v>68</v>
      </c>
      <c r="C21" s="143">
        <v>1806.5</v>
      </c>
      <c r="D21" s="144">
        <v>1806.5</v>
      </c>
      <c r="E21" s="144">
        <v>1817.053</v>
      </c>
      <c r="F21" s="143">
        <f t="shared" si="0"/>
        <v>100.58416828120676</v>
      </c>
      <c r="G21" s="143">
        <f t="shared" si="0"/>
        <v>100.58416828120676</v>
      </c>
      <c r="H21" s="135"/>
    </row>
    <row r="22" spans="1:8" ht="20.25">
      <c r="A22" s="73">
        <v>18000000</v>
      </c>
      <c r="B22" s="74" t="s">
        <v>69</v>
      </c>
      <c r="C22" s="143">
        <f>C23+C33+C36</f>
        <v>17598.54</v>
      </c>
      <c r="D22" s="143">
        <f>D23+D33+D36</f>
        <v>17598.54</v>
      </c>
      <c r="E22" s="143">
        <f>E23+E33+E36</f>
        <v>17145.827</v>
      </c>
      <c r="F22" s="143">
        <f t="shared" si="0"/>
        <v>97.42755364933682</v>
      </c>
      <c r="G22" s="143">
        <f t="shared" si="0"/>
        <v>97.42755364933682</v>
      </c>
      <c r="H22" s="145"/>
    </row>
    <row r="23" spans="1:8" ht="20.25">
      <c r="A23" s="76">
        <v>18010000</v>
      </c>
      <c r="B23" s="77" t="s">
        <v>70</v>
      </c>
      <c r="C23" s="138">
        <f>C24+C25+C26+C27+C28+C29+C30+C31</f>
        <v>10167.369999999999</v>
      </c>
      <c r="D23" s="138">
        <f>D24+D25+D26+D27+D28+D29+D30+D31</f>
        <v>10167.369999999999</v>
      </c>
      <c r="E23" s="138">
        <f>E24+E25+E26+E27+E28+E29+E30+E31+E32</f>
        <v>9720.614000000001</v>
      </c>
      <c r="F23" s="138">
        <f t="shared" si="0"/>
        <v>95.6059826680843</v>
      </c>
      <c r="G23" s="138">
        <f t="shared" si="0"/>
        <v>95.6059826680843</v>
      </c>
      <c r="H23" s="135"/>
    </row>
    <row r="24" spans="1:8" ht="56.25">
      <c r="A24" s="80" t="s">
        <v>96</v>
      </c>
      <c r="B24" s="75" t="s">
        <v>97</v>
      </c>
      <c r="C24" s="138">
        <v>5.8</v>
      </c>
      <c r="D24" s="139">
        <v>5.8</v>
      </c>
      <c r="E24" s="139">
        <v>4.833</v>
      </c>
      <c r="F24" s="138">
        <f t="shared" si="0"/>
        <v>83.32758620689656</v>
      </c>
      <c r="G24" s="138">
        <f t="shared" si="0"/>
        <v>83.32758620689656</v>
      </c>
      <c r="H24" s="135"/>
    </row>
    <row r="25" spans="1:8" ht="56.25">
      <c r="A25" s="80" t="s">
        <v>98</v>
      </c>
      <c r="B25" s="75" t="s">
        <v>125</v>
      </c>
      <c r="C25" s="138">
        <v>60.9</v>
      </c>
      <c r="D25" s="139">
        <v>60.9</v>
      </c>
      <c r="E25" s="139">
        <v>62.644</v>
      </c>
      <c r="F25" s="138">
        <f t="shared" si="0"/>
        <v>102.86371100164205</v>
      </c>
      <c r="G25" s="138">
        <f t="shared" si="0"/>
        <v>102.86371100164205</v>
      </c>
      <c r="H25" s="135"/>
    </row>
    <row r="26" spans="1:8" ht="56.25">
      <c r="A26" s="80" t="s">
        <v>124</v>
      </c>
      <c r="B26" s="75" t="s">
        <v>99</v>
      </c>
      <c r="C26" s="138">
        <v>22.5</v>
      </c>
      <c r="D26" s="139">
        <v>22.5</v>
      </c>
      <c r="E26" s="139">
        <v>23.994</v>
      </c>
      <c r="F26" s="138">
        <f t="shared" si="0"/>
        <v>106.64</v>
      </c>
      <c r="G26" s="138">
        <f t="shared" si="0"/>
        <v>106.64</v>
      </c>
      <c r="H26" s="135"/>
    </row>
    <row r="27" spans="1:8" ht="56.25">
      <c r="A27" s="80" t="s">
        <v>100</v>
      </c>
      <c r="B27" s="75" t="s">
        <v>71</v>
      </c>
      <c r="C27" s="138">
        <v>588.6</v>
      </c>
      <c r="D27" s="139">
        <v>588.6</v>
      </c>
      <c r="E27" s="139">
        <v>606.743</v>
      </c>
      <c r="F27" s="138">
        <f t="shared" si="0"/>
        <v>103.08239891267415</v>
      </c>
      <c r="G27" s="138">
        <f t="shared" si="0"/>
        <v>103.08239891267415</v>
      </c>
      <c r="H27" s="135"/>
    </row>
    <row r="28" spans="1:8" ht="20.25">
      <c r="A28" s="80" t="s">
        <v>101</v>
      </c>
      <c r="B28" s="75" t="s">
        <v>72</v>
      </c>
      <c r="C28" s="138">
        <v>4680.4</v>
      </c>
      <c r="D28" s="139">
        <v>4680.4</v>
      </c>
      <c r="E28" s="139">
        <v>4177.606</v>
      </c>
      <c r="F28" s="138">
        <f t="shared" si="0"/>
        <v>89.25745662763866</v>
      </c>
      <c r="G28" s="138">
        <f t="shared" si="0"/>
        <v>89.25745662763866</v>
      </c>
      <c r="H28" s="135"/>
    </row>
    <row r="29" spans="1:8" ht="20.25">
      <c r="A29" s="80" t="s">
        <v>102</v>
      </c>
      <c r="B29" s="75" t="s">
        <v>73</v>
      </c>
      <c r="C29" s="138">
        <v>3608.9</v>
      </c>
      <c r="D29" s="139">
        <v>3608.9</v>
      </c>
      <c r="E29" s="139">
        <v>3619.701</v>
      </c>
      <c r="F29" s="138">
        <f t="shared" si="0"/>
        <v>100.29928787165063</v>
      </c>
      <c r="G29" s="138">
        <f t="shared" si="0"/>
        <v>100.29928787165063</v>
      </c>
      <c r="H29" s="135"/>
    </row>
    <row r="30" spans="1:8" ht="20.25">
      <c r="A30" s="80" t="s">
        <v>103</v>
      </c>
      <c r="B30" s="75" t="s">
        <v>74</v>
      </c>
      <c r="C30" s="138">
        <v>370.06</v>
      </c>
      <c r="D30" s="139">
        <v>370.06</v>
      </c>
      <c r="E30" s="139">
        <v>376.499</v>
      </c>
      <c r="F30" s="138">
        <f t="shared" si="0"/>
        <v>101.73998811003622</v>
      </c>
      <c r="G30" s="138">
        <f t="shared" si="0"/>
        <v>101.73998811003622</v>
      </c>
      <c r="H30" s="135"/>
    </row>
    <row r="31" spans="1:8" ht="20.25">
      <c r="A31" s="80" t="s">
        <v>104</v>
      </c>
      <c r="B31" s="75" t="s">
        <v>75</v>
      </c>
      <c r="C31" s="138">
        <v>830.21</v>
      </c>
      <c r="D31" s="139">
        <v>830.21</v>
      </c>
      <c r="E31" s="139">
        <v>848.594</v>
      </c>
      <c r="F31" s="138">
        <f t="shared" si="0"/>
        <v>102.2143794943448</v>
      </c>
      <c r="G31" s="138">
        <f t="shared" si="0"/>
        <v>102.2143794943448</v>
      </c>
      <c r="H31" s="135"/>
    </row>
    <row r="32" spans="1:8" ht="20.25">
      <c r="A32" s="80" t="s">
        <v>197</v>
      </c>
      <c r="B32" s="75" t="s">
        <v>198</v>
      </c>
      <c r="C32" s="138"/>
      <c r="D32" s="139"/>
      <c r="E32" s="139">
        <v>0</v>
      </c>
      <c r="F32" s="138"/>
      <c r="G32" s="138"/>
      <c r="H32" s="135"/>
    </row>
    <row r="33" spans="1:8" ht="20.25">
      <c r="A33" s="73">
        <v>18030000</v>
      </c>
      <c r="B33" s="74" t="s">
        <v>76</v>
      </c>
      <c r="C33" s="143">
        <f>SUM(C34,C35)</f>
        <v>25</v>
      </c>
      <c r="D33" s="144">
        <f>SUM(D34,D35)</f>
        <v>25</v>
      </c>
      <c r="E33" s="144">
        <f>SUM(E34,E35)</f>
        <v>25.234</v>
      </c>
      <c r="F33" s="138">
        <f t="shared" si="0"/>
        <v>100.936</v>
      </c>
      <c r="G33" s="138">
        <f t="shared" si="0"/>
        <v>100.936</v>
      </c>
      <c r="H33" s="135"/>
    </row>
    <row r="34" spans="1:8" ht="20.25">
      <c r="A34" s="80" t="s">
        <v>105</v>
      </c>
      <c r="B34" s="75" t="s">
        <v>77</v>
      </c>
      <c r="C34" s="138">
        <v>20.8</v>
      </c>
      <c r="D34" s="139">
        <v>20.8</v>
      </c>
      <c r="E34" s="139">
        <v>20.062</v>
      </c>
      <c r="F34" s="138">
        <f t="shared" si="0"/>
        <v>96.45192307692308</v>
      </c>
      <c r="G34" s="138">
        <f t="shared" si="0"/>
        <v>96.45192307692308</v>
      </c>
      <c r="H34" s="135"/>
    </row>
    <row r="35" spans="1:8" ht="20.25">
      <c r="A35" s="80" t="s">
        <v>106</v>
      </c>
      <c r="B35" s="75" t="s">
        <v>78</v>
      </c>
      <c r="C35" s="138">
        <v>4.2</v>
      </c>
      <c r="D35" s="139">
        <v>4.2</v>
      </c>
      <c r="E35" s="139">
        <v>5.172</v>
      </c>
      <c r="F35" s="138">
        <f t="shared" si="0"/>
        <v>123.14285714285714</v>
      </c>
      <c r="G35" s="138">
        <f t="shared" si="0"/>
        <v>123.14285714285714</v>
      </c>
      <c r="H35" s="135"/>
    </row>
    <row r="36" spans="1:8" ht="20.25">
      <c r="A36" s="73">
        <v>18050000</v>
      </c>
      <c r="B36" s="74" t="s">
        <v>79</v>
      </c>
      <c r="C36" s="143">
        <f>SUM(C37,C38,C39)</f>
        <v>7406.17</v>
      </c>
      <c r="D36" s="143">
        <f>SUM(D37,D38,D39)</f>
        <v>7406.17</v>
      </c>
      <c r="E36" s="143">
        <f>SUM(E37,E38,E39)</f>
        <v>7399.978999999999</v>
      </c>
      <c r="F36" s="138">
        <f t="shared" si="0"/>
        <v>99.91640753587886</v>
      </c>
      <c r="G36" s="138">
        <f t="shared" si="0"/>
        <v>99.91640753587886</v>
      </c>
      <c r="H36" s="135"/>
    </row>
    <row r="37" spans="1:8" ht="20.25">
      <c r="A37" s="80" t="s">
        <v>107</v>
      </c>
      <c r="B37" s="75" t="s">
        <v>80</v>
      </c>
      <c r="C37" s="138">
        <v>542.12</v>
      </c>
      <c r="D37" s="139">
        <v>542.12</v>
      </c>
      <c r="E37" s="139">
        <v>561.552</v>
      </c>
      <c r="F37" s="138">
        <f t="shared" si="0"/>
        <v>103.58444624806316</v>
      </c>
      <c r="G37" s="138">
        <f t="shared" si="0"/>
        <v>103.58444624806316</v>
      </c>
      <c r="H37" s="135"/>
    </row>
    <row r="38" spans="1:8" ht="20.25">
      <c r="A38" s="80" t="s">
        <v>108</v>
      </c>
      <c r="B38" s="75" t="s">
        <v>81</v>
      </c>
      <c r="C38" s="138">
        <v>6556.55</v>
      </c>
      <c r="D38" s="139">
        <v>6556.55</v>
      </c>
      <c r="E38" s="139">
        <v>6530.938</v>
      </c>
      <c r="F38" s="138">
        <f t="shared" si="0"/>
        <v>99.60936773150515</v>
      </c>
      <c r="G38" s="138">
        <f t="shared" si="0"/>
        <v>99.60936773150515</v>
      </c>
      <c r="H38" s="135"/>
    </row>
    <row r="39" spans="1:8" ht="57" thickBot="1">
      <c r="A39" s="102" t="s">
        <v>109</v>
      </c>
      <c r="B39" s="103" t="s">
        <v>110</v>
      </c>
      <c r="C39" s="146">
        <v>307.5</v>
      </c>
      <c r="D39" s="147">
        <v>307.5</v>
      </c>
      <c r="E39" s="147">
        <v>307.489</v>
      </c>
      <c r="F39" s="138">
        <f t="shared" si="0"/>
        <v>99.99642276422763</v>
      </c>
      <c r="G39" s="146">
        <f t="shared" si="0"/>
        <v>99.99642276422763</v>
      </c>
      <c r="H39" s="135"/>
    </row>
    <row r="40" spans="1:8" ht="24" customHeight="1" thickBot="1">
      <c r="A40" s="39">
        <v>20000000</v>
      </c>
      <c r="B40" s="40" t="s">
        <v>6</v>
      </c>
      <c r="C40" s="133">
        <f>C41+C46+C56</f>
        <v>1532.05</v>
      </c>
      <c r="D40" s="133">
        <f>D41+D46+D56</f>
        <v>1532.05</v>
      </c>
      <c r="E40" s="133">
        <f>E41+E46+E56</f>
        <v>1394.9479999999999</v>
      </c>
      <c r="F40" s="133">
        <f aca="true" t="shared" si="1" ref="F40:F60">IF(C40=0,"",$E40/C40*100)</f>
        <v>91.05107535654841</v>
      </c>
      <c r="G40" s="134">
        <f aca="true" t="shared" si="2" ref="G40:G60">IF(D40=0,"",$E40/D40*100)</f>
        <v>91.05107535654841</v>
      </c>
      <c r="H40" s="135"/>
    </row>
    <row r="41" spans="1:8" ht="20.25">
      <c r="A41" s="107">
        <v>21000000</v>
      </c>
      <c r="B41" s="108" t="s">
        <v>7</v>
      </c>
      <c r="C41" s="136">
        <f>C42+C43</f>
        <v>70</v>
      </c>
      <c r="D41" s="136">
        <f>D42+D43</f>
        <v>70</v>
      </c>
      <c r="E41" s="136">
        <f>E42+E43</f>
        <v>15.566</v>
      </c>
      <c r="F41" s="148">
        <f t="shared" si="1"/>
        <v>22.237142857142857</v>
      </c>
      <c r="G41" s="148">
        <f t="shared" si="2"/>
        <v>22.237142857142857</v>
      </c>
      <c r="H41" s="135"/>
    </row>
    <row r="42" spans="1:8" ht="58.5" customHeight="1">
      <c r="A42" s="76">
        <v>21010300</v>
      </c>
      <c r="B42" s="79" t="s">
        <v>114</v>
      </c>
      <c r="C42" s="142">
        <v>8</v>
      </c>
      <c r="D42" s="142">
        <v>8</v>
      </c>
      <c r="E42" s="142">
        <v>-15.618</v>
      </c>
      <c r="F42" s="149">
        <f t="shared" si="1"/>
        <v>-195.225</v>
      </c>
      <c r="G42" s="149">
        <f t="shared" si="2"/>
        <v>-195.225</v>
      </c>
      <c r="H42" s="135"/>
    </row>
    <row r="43" spans="1:8" ht="20.25">
      <c r="A43" s="76">
        <v>21080000</v>
      </c>
      <c r="B43" s="77" t="s">
        <v>8</v>
      </c>
      <c r="C43" s="138">
        <v>62</v>
      </c>
      <c r="D43" s="139">
        <v>62</v>
      </c>
      <c r="E43" s="139">
        <v>31.184</v>
      </c>
      <c r="F43" s="138">
        <f t="shared" si="1"/>
        <v>50.29677419354839</v>
      </c>
      <c r="G43" s="138">
        <f t="shared" si="2"/>
        <v>50.29677419354839</v>
      </c>
      <c r="H43" s="135"/>
    </row>
    <row r="44" spans="1:8" ht="21.75" customHeight="1">
      <c r="A44" s="80" t="s">
        <v>115</v>
      </c>
      <c r="B44" s="75" t="s">
        <v>85</v>
      </c>
      <c r="C44" s="138">
        <v>35</v>
      </c>
      <c r="D44" s="139">
        <v>35</v>
      </c>
      <c r="E44" s="139">
        <v>4.184</v>
      </c>
      <c r="F44" s="138">
        <f t="shared" si="1"/>
        <v>11.954285714285714</v>
      </c>
      <c r="G44" s="138">
        <f>IF(D44=0,"",$E44/D44*100)</f>
        <v>11.954285714285714</v>
      </c>
      <c r="H44" s="135"/>
    </row>
    <row r="45" spans="1:8" ht="61.5" customHeight="1">
      <c r="A45" s="80" t="s">
        <v>164</v>
      </c>
      <c r="B45" s="75" t="s">
        <v>165</v>
      </c>
      <c r="C45" s="138">
        <v>27</v>
      </c>
      <c r="D45" s="139">
        <v>27</v>
      </c>
      <c r="E45" s="139">
        <v>27</v>
      </c>
      <c r="F45" s="138">
        <f t="shared" si="1"/>
        <v>100</v>
      </c>
      <c r="G45" s="138">
        <f>IF(D45=0,"",$E45/D45*100)</f>
        <v>100</v>
      </c>
      <c r="H45" s="135"/>
    </row>
    <row r="46" spans="1:8" ht="37.5">
      <c r="A46" s="73">
        <v>22000000</v>
      </c>
      <c r="B46" s="74" t="s">
        <v>86</v>
      </c>
      <c r="C46" s="143">
        <f>C47+C51+C53</f>
        <v>1075.6</v>
      </c>
      <c r="D46" s="143">
        <f>D47+D51+D53</f>
        <v>1075.6</v>
      </c>
      <c r="E46" s="143">
        <f>E47+E51+E53</f>
        <v>991.41</v>
      </c>
      <c r="F46" s="143">
        <f t="shared" si="1"/>
        <v>92.17274079583488</v>
      </c>
      <c r="G46" s="143">
        <f t="shared" si="2"/>
        <v>92.17274079583488</v>
      </c>
      <c r="H46" s="135"/>
    </row>
    <row r="47" spans="1:8" ht="20.25">
      <c r="A47" s="76">
        <v>22010000</v>
      </c>
      <c r="B47" s="93" t="s">
        <v>128</v>
      </c>
      <c r="C47" s="138">
        <f>C48+C49+C50</f>
        <v>966.1</v>
      </c>
      <c r="D47" s="138">
        <f>D48+D49+D50</f>
        <v>966.1</v>
      </c>
      <c r="E47" s="138">
        <f>E48+E49+E50</f>
        <v>914.2139999999999</v>
      </c>
      <c r="F47" s="138">
        <f t="shared" si="1"/>
        <v>94.62933443742882</v>
      </c>
      <c r="G47" s="138">
        <f t="shared" si="2"/>
        <v>94.62933443742882</v>
      </c>
      <c r="H47" s="135"/>
    </row>
    <row r="48" spans="1:8" ht="56.25">
      <c r="A48" s="94">
        <v>22010300</v>
      </c>
      <c r="B48" s="79" t="s">
        <v>130</v>
      </c>
      <c r="C48" s="138">
        <v>17</v>
      </c>
      <c r="D48" s="139">
        <v>17</v>
      </c>
      <c r="E48" s="139">
        <v>15.588</v>
      </c>
      <c r="F48" s="138">
        <f t="shared" si="1"/>
        <v>91.69411764705882</v>
      </c>
      <c r="G48" s="138">
        <f t="shared" si="2"/>
        <v>91.69411764705882</v>
      </c>
      <c r="H48" s="135"/>
    </row>
    <row r="49" spans="1:8" ht="20.25">
      <c r="A49" s="94">
        <v>22012500</v>
      </c>
      <c r="B49" s="79" t="s">
        <v>129</v>
      </c>
      <c r="C49" s="138">
        <v>585</v>
      </c>
      <c r="D49" s="139">
        <v>585</v>
      </c>
      <c r="E49" s="139">
        <v>516.042</v>
      </c>
      <c r="F49" s="138">
        <f t="shared" si="1"/>
        <v>88.2123076923077</v>
      </c>
      <c r="G49" s="138">
        <f t="shared" si="2"/>
        <v>88.2123076923077</v>
      </c>
      <c r="H49" s="135"/>
    </row>
    <row r="50" spans="1:8" ht="37.5">
      <c r="A50" s="114">
        <v>22012600</v>
      </c>
      <c r="B50" s="114" t="s">
        <v>154</v>
      </c>
      <c r="C50" s="138">
        <v>364.1</v>
      </c>
      <c r="D50" s="139">
        <v>364.1</v>
      </c>
      <c r="E50" s="139">
        <v>382.584</v>
      </c>
      <c r="F50" s="138">
        <f t="shared" si="1"/>
        <v>105.07662730019224</v>
      </c>
      <c r="G50" s="138">
        <f t="shared" si="2"/>
        <v>105.07662730019224</v>
      </c>
      <c r="H50" s="135"/>
    </row>
    <row r="51" spans="1:8" ht="37.5">
      <c r="A51" s="81" t="s">
        <v>116</v>
      </c>
      <c r="B51" s="79" t="s">
        <v>126</v>
      </c>
      <c r="C51" s="138">
        <v>102</v>
      </c>
      <c r="D51" s="139">
        <v>102</v>
      </c>
      <c r="E51" s="139">
        <v>72</v>
      </c>
      <c r="F51" s="138">
        <f t="shared" si="1"/>
        <v>70.58823529411765</v>
      </c>
      <c r="G51" s="138">
        <f t="shared" si="2"/>
        <v>70.58823529411765</v>
      </c>
      <c r="H51" s="135"/>
    </row>
    <row r="52" spans="1:8" ht="56.25">
      <c r="A52" s="80" t="s">
        <v>117</v>
      </c>
      <c r="B52" s="79" t="s">
        <v>127</v>
      </c>
      <c r="C52" s="138">
        <v>102</v>
      </c>
      <c r="D52" s="139">
        <v>102</v>
      </c>
      <c r="E52" s="139">
        <v>72</v>
      </c>
      <c r="F52" s="138">
        <f t="shared" si="1"/>
        <v>70.58823529411765</v>
      </c>
      <c r="G52" s="138">
        <f t="shared" si="2"/>
        <v>70.58823529411765</v>
      </c>
      <c r="H52" s="135"/>
    </row>
    <row r="53" spans="1:8" ht="20.25">
      <c r="A53" s="73">
        <v>22090000</v>
      </c>
      <c r="B53" s="74" t="s">
        <v>87</v>
      </c>
      <c r="C53" s="138">
        <f>C54+C55</f>
        <v>7.5</v>
      </c>
      <c r="D53" s="138">
        <f>D54+D55</f>
        <v>7.5</v>
      </c>
      <c r="E53" s="138">
        <f>E54+E55</f>
        <v>5.196</v>
      </c>
      <c r="F53" s="138">
        <f t="shared" si="1"/>
        <v>69.28</v>
      </c>
      <c r="G53" s="138">
        <f t="shared" si="2"/>
        <v>69.28</v>
      </c>
      <c r="H53" s="135"/>
    </row>
    <row r="54" spans="1:8" ht="56.25">
      <c r="A54" s="81" t="s">
        <v>118</v>
      </c>
      <c r="B54" s="75" t="s">
        <v>88</v>
      </c>
      <c r="C54" s="138">
        <v>6.5</v>
      </c>
      <c r="D54" s="138">
        <v>6.5</v>
      </c>
      <c r="E54" s="138">
        <v>1.439</v>
      </c>
      <c r="F54" s="138">
        <f t="shared" si="1"/>
        <v>22.13846153846154</v>
      </c>
      <c r="G54" s="138">
        <f t="shared" si="2"/>
        <v>22.13846153846154</v>
      </c>
      <c r="H54" s="135"/>
    </row>
    <row r="55" spans="1:8" ht="48" customHeight="1">
      <c r="A55" s="80" t="s">
        <v>119</v>
      </c>
      <c r="B55" s="79" t="s">
        <v>120</v>
      </c>
      <c r="C55" s="138">
        <v>1</v>
      </c>
      <c r="D55" s="139">
        <v>1</v>
      </c>
      <c r="E55" s="139">
        <v>3.757</v>
      </c>
      <c r="F55" s="138">
        <f t="shared" si="1"/>
        <v>375.7</v>
      </c>
      <c r="G55" s="138">
        <f t="shared" si="2"/>
        <v>375.7</v>
      </c>
      <c r="H55" s="135"/>
    </row>
    <row r="56" spans="1:8" ht="20.25">
      <c r="A56" s="73">
        <v>24000000</v>
      </c>
      <c r="B56" s="74" t="s">
        <v>89</v>
      </c>
      <c r="C56" s="143">
        <f>SUM(C57,C58)</f>
        <v>386.45</v>
      </c>
      <c r="D56" s="144">
        <f>SUM(D57,D58)</f>
        <v>386.45</v>
      </c>
      <c r="E56" s="144">
        <f>SUM(E57,E58)</f>
        <v>387.972</v>
      </c>
      <c r="F56" s="138">
        <f t="shared" si="1"/>
        <v>100.39384137663345</v>
      </c>
      <c r="G56" s="138">
        <f t="shared" si="2"/>
        <v>100.39384137663345</v>
      </c>
      <c r="H56" s="135"/>
    </row>
    <row r="57" spans="1:8" ht="20.25">
      <c r="A57" s="80" t="s">
        <v>121</v>
      </c>
      <c r="B57" s="75" t="s">
        <v>8</v>
      </c>
      <c r="C57" s="138">
        <v>382.8</v>
      </c>
      <c r="D57" s="139">
        <v>382.8</v>
      </c>
      <c r="E57" s="139">
        <v>384.308</v>
      </c>
      <c r="F57" s="138">
        <f t="shared" si="1"/>
        <v>100.39393939393939</v>
      </c>
      <c r="G57" s="138">
        <f t="shared" si="2"/>
        <v>100.39393939393939</v>
      </c>
      <c r="H57" s="135"/>
    </row>
    <row r="58" spans="1:8" ht="92.25" customHeight="1">
      <c r="A58" s="113">
        <v>24062200</v>
      </c>
      <c r="B58" s="255" t="s">
        <v>199</v>
      </c>
      <c r="C58" s="150">
        <v>3.65</v>
      </c>
      <c r="D58" s="151">
        <v>3.65</v>
      </c>
      <c r="E58" s="151">
        <v>3.664</v>
      </c>
      <c r="F58" s="138">
        <f t="shared" si="1"/>
        <v>100.38356164383562</v>
      </c>
      <c r="G58" s="138">
        <f t="shared" si="2"/>
        <v>100.38356164383562</v>
      </c>
      <c r="H58" s="135"/>
    </row>
    <row r="59" spans="1:8" ht="20.25">
      <c r="A59" s="294" t="s">
        <v>122</v>
      </c>
      <c r="B59" s="74" t="s">
        <v>123</v>
      </c>
      <c r="C59" s="143">
        <f>SUM(C60)</f>
        <v>6.5</v>
      </c>
      <c r="D59" s="143">
        <f>SUM(D60)</f>
        <v>6.5</v>
      </c>
      <c r="E59" s="143">
        <f>SUM(E60)</f>
        <v>6.533</v>
      </c>
      <c r="F59" s="143">
        <f t="shared" si="1"/>
        <v>100.50769230769232</v>
      </c>
      <c r="G59" s="143">
        <f t="shared" si="2"/>
        <v>100.50769230769232</v>
      </c>
      <c r="H59" s="135"/>
    </row>
    <row r="60" spans="1:8" ht="33.75" customHeight="1" thickBot="1">
      <c r="A60" s="80" t="s">
        <v>208</v>
      </c>
      <c r="B60" s="114" t="s">
        <v>209</v>
      </c>
      <c r="C60" s="138">
        <v>6.5</v>
      </c>
      <c r="D60" s="139">
        <v>6.5</v>
      </c>
      <c r="E60" s="139">
        <v>6.533</v>
      </c>
      <c r="F60" s="138">
        <f t="shared" si="1"/>
        <v>100.50769230769232</v>
      </c>
      <c r="G60" s="138">
        <f t="shared" si="2"/>
        <v>100.50769230769232</v>
      </c>
      <c r="H60" s="135"/>
    </row>
    <row r="61" spans="1:8" s="12" customFormat="1" ht="26.25" customHeight="1" thickBot="1">
      <c r="A61" s="293"/>
      <c r="B61" s="256" t="s">
        <v>65</v>
      </c>
      <c r="C61" s="158">
        <f>C8+C40+C59</f>
        <v>58395.76000000001</v>
      </c>
      <c r="D61" s="158">
        <f>D8+D40+D59</f>
        <v>58395.76000000001</v>
      </c>
      <c r="E61" s="158">
        <f>E8+E40+E59</f>
        <v>58525.630000000005</v>
      </c>
      <c r="F61" s="158">
        <f aca="true" t="shared" si="3" ref="F61:F75">IF(C61=0,"",$E61/C61*100)</f>
        <v>100.2223962835658</v>
      </c>
      <c r="G61" s="153">
        <f aca="true" t="shared" si="4" ref="G61:G75">IF(D61=0,"",$E61/D61*100)</f>
        <v>100.2223962835658</v>
      </c>
      <c r="H61" s="154"/>
    </row>
    <row r="62" spans="1:8" s="12" customFormat="1" ht="26.25" customHeight="1" thickBot="1">
      <c r="A62" s="282">
        <v>40000000</v>
      </c>
      <c r="B62" s="110" t="s">
        <v>64</v>
      </c>
      <c r="C62" s="133">
        <f>C63+C64+C74+C72</f>
        <v>26224.161</v>
      </c>
      <c r="D62" s="133">
        <f>D63+D64+D74+D72</f>
        <v>26224.161</v>
      </c>
      <c r="E62" s="133">
        <f>E63+E64+E74+E72</f>
        <v>26019.923000000003</v>
      </c>
      <c r="F62" s="133">
        <f t="shared" si="3"/>
        <v>99.22118385408022</v>
      </c>
      <c r="G62" s="134">
        <f>IF(D62=0,"",$E62/D62*100)</f>
        <v>99.22118385408022</v>
      </c>
      <c r="H62" s="154"/>
    </row>
    <row r="63" spans="1:8" s="12" customFormat="1" ht="26.25" customHeight="1" thickBot="1">
      <c r="A63" s="283">
        <v>41020100</v>
      </c>
      <c r="B63" s="284" t="s">
        <v>210</v>
      </c>
      <c r="C63" s="281">
        <v>455.1</v>
      </c>
      <c r="D63" s="281">
        <v>455.1</v>
      </c>
      <c r="E63" s="281">
        <v>455.1</v>
      </c>
      <c r="F63" s="266">
        <f t="shared" si="3"/>
        <v>100</v>
      </c>
      <c r="G63" s="267">
        <f>IF(D63=0,"",$E63/D63*100)</f>
        <v>100</v>
      </c>
      <c r="H63" s="154"/>
    </row>
    <row r="64" spans="1:8" ht="20.25" customHeight="1" thickBot="1">
      <c r="A64" s="262">
        <v>41030000</v>
      </c>
      <c r="B64" s="263" t="s">
        <v>186</v>
      </c>
      <c r="C64" s="136">
        <f>SUM(C65:C68)</f>
        <v>22222.4</v>
      </c>
      <c r="D64" s="136">
        <f>SUM(D65:D68)</f>
        <v>22222.4</v>
      </c>
      <c r="E64" s="136">
        <f>SUM(E65:E68)</f>
        <v>22216.511000000002</v>
      </c>
      <c r="F64" s="266">
        <f t="shared" si="3"/>
        <v>99.97349971200231</v>
      </c>
      <c r="G64" s="267">
        <f>IF(D64=0,"",$E64/D64*100)</f>
        <v>99.97349971200231</v>
      </c>
      <c r="H64" s="135"/>
    </row>
    <row r="65" spans="1:8" ht="39" customHeight="1" hidden="1" thickBot="1">
      <c r="A65" s="113"/>
      <c r="B65" s="114"/>
      <c r="C65" s="268"/>
      <c r="D65" s="268"/>
      <c r="E65" s="268"/>
      <c r="F65" s="266">
        <f t="shared" si="3"/>
      </c>
      <c r="G65" s="267">
        <f>IF(D65=0,"",$E65/D65*100)</f>
      </c>
      <c r="H65" s="135"/>
    </row>
    <row r="66" spans="1:8" ht="19.5" customHeight="1" thickBot="1">
      <c r="A66" s="113">
        <v>41033900</v>
      </c>
      <c r="B66" s="114" t="s">
        <v>90</v>
      </c>
      <c r="C66" s="268">
        <v>19534.2</v>
      </c>
      <c r="D66" s="268">
        <v>19534.2</v>
      </c>
      <c r="E66" s="268">
        <v>19534.2</v>
      </c>
      <c r="F66" s="269">
        <f t="shared" si="3"/>
        <v>100</v>
      </c>
      <c r="G66" s="270">
        <f t="shared" si="4"/>
        <v>100</v>
      </c>
      <c r="H66" s="135"/>
    </row>
    <row r="67" spans="1:8" ht="20.25" customHeight="1" thickBot="1">
      <c r="A67" s="94">
        <v>41034200</v>
      </c>
      <c r="B67" s="114" t="s">
        <v>195</v>
      </c>
      <c r="C67" s="268">
        <v>2688.2</v>
      </c>
      <c r="D67" s="268">
        <v>2688.2</v>
      </c>
      <c r="E67" s="268">
        <v>2682.311</v>
      </c>
      <c r="F67" s="269">
        <f t="shared" si="3"/>
        <v>99.78093147831264</v>
      </c>
      <c r="G67" s="270">
        <f t="shared" si="4"/>
        <v>99.78093147831264</v>
      </c>
      <c r="H67" s="135"/>
    </row>
    <row r="68" spans="1:8" ht="19.5" customHeight="1" hidden="1" thickBot="1">
      <c r="A68" s="80"/>
      <c r="B68" s="75"/>
      <c r="C68" s="257"/>
      <c r="D68" s="139"/>
      <c r="E68" s="139"/>
      <c r="F68" s="269">
        <f t="shared" si="3"/>
      </c>
      <c r="G68" s="270">
        <f t="shared" si="4"/>
      </c>
      <c r="H68" s="155"/>
    </row>
    <row r="69" spans="1:8" ht="23.25" customHeight="1" hidden="1">
      <c r="A69" s="262">
        <v>41040000</v>
      </c>
      <c r="B69" s="263" t="s">
        <v>196</v>
      </c>
      <c r="C69" s="141">
        <f>SUM(C70,C71)</f>
        <v>0</v>
      </c>
      <c r="D69" s="141">
        <f>SUM(D70,D71)</f>
        <v>0</v>
      </c>
      <c r="E69" s="141">
        <f>SUM(E70,E71)</f>
        <v>0</v>
      </c>
      <c r="F69" s="269">
        <f t="shared" si="3"/>
      </c>
      <c r="G69" s="270">
        <f t="shared" si="4"/>
      </c>
      <c r="H69" s="140"/>
    </row>
    <row r="70" spans="1:8" ht="18" customHeight="1" hidden="1">
      <c r="A70" s="262"/>
      <c r="B70" s="114"/>
      <c r="C70" s="142"/>
      <c r="D70" s="142"/>
      <c r="E70" s="142"/>
      <c r="F70" s="269">
        <f t="shared" si="3"/>
      </c>
      <c r="G70" s="270">
        <f t="shared" si="4"/>
      </c>
      <c r="H70" s="140"/>
    </row>
    <row r="71" spans="1:8" ht="30.75" customHeight="1" hidden="1">
      <c r="A71" s="113"/>
      <c r="B71" s="114"/>
      <c r="C71" s="258"/>
      <c r="D71" s="139"/>
      <c r="E71" s="139"/>
      <c r="F71" s="269">
        <f t="shared" si="3"/>
      </c>
      <c r="G71" s="270">
        <f t="shared" si="4"/>
      </c>
      <c r="H71" s="156"/>
    </row>
    <row r="72" spans="1:8" ht="33.75" customHeight="1" thickBot="1">
      <c r="A72" s="262">
        <v>41040000</v>
      </c>
      <c r="B72" s="263" t="s">
        <v>214</v>
      </c>
      <c r="C72" s="264">
        <f>C73</f>
        <v>359.2</v>
      </c>
      <c r="D72" s="264">
        <f>D73</f>
        <v>359.2</v>
      </c>
      <c r="E72" s="264">
        <f>E73</f>
        <v>359.2</v>
      </c>
      <c r="F72" s="266">
        <f t="shared" si="3"/>
        <v>100</v>
      </c>
      <c r="G72" s="267">
        <f t="shared" si="4"/>
        <v>100</v>
      </c>
      <c r="H72" s="156"/>
    </row>
    <row r="73" spans="1:8" ht="56.25" customHeight="1" thickBot="1">
      <c r="A73" s="113">
        <v>41040200</v>
      </c>
      <c r="B73" s="114" t="s">
        <v>215</v>
      </c>
      <c r="C73" s="258">
        <v>359.2</v>
      </c>
      <c r="D73" s="139">
        <v>359.2</v>
      </c>
      <c r="E73" s="139">
        <v>359.2</v>
      </c>
      <c r="F73" s="269">
        <f t="shared" si="3"/>
        <v>100</v>
      </c>
      <c r="G73" s="270">
        <f t="shared" si="4"/>
        <v>100</v>
      </c>
      <c r="H73" s="156"/>
    </row>
    <row r="74" spans="1:8" ht="30" customHeight="1">
      <c r="A74" s="262">
        <v>41050000</v>
      </c>
      <c r="B74" s="263" t="s">
        <v>187</v>
      </c>
      <c r="C74" s="264">
        <f>SUM(C75:C86)</f>
        <v>3187.4610000000002</v>
      </c>
      <c r="D74" s="264">
        <f>SUM(D75:D86)</f>
        <v>3187.4610000000002</v>
      </c>
      <c r="E74" s="264">
        <f>SUM(E75:E86)</f>
        <v>2989.112</v>
      </c>
      <c r="F74" s="143">
        <f t="shared" si="3"/>
        <v>93.7772101368456</v>
      </c>
      <c r="G74" s="143">
        <f t="shared" si="4"/>
        <v>93.7772101368456</v>
      </c>
      <c r="H74" s="135"/>
    </row>
    <row r="75" spans="1:8" ht="25.5" customHeight="1" hidden="1">
      <c r="A75" s="113"/>
      <c r="B75" s="261"/>
      <c r="C75" s="258"/>
      <c r="D75" s="139"/>
      <c r="E75" s="139"/>
      <c r="F75" s="138">
        <f t="shared" si="3"/>
      </c>
      <c r="G75" s="138">
        <f t="shared" si="4"/>
      </c>
      <c r="H75" s="156"/>
    </row>
    <row r="76" spans="1:8" ht="21.75" customHeight="1" hidden="1">
      <c r="A76" s="113"/>
      <c r="B76" s="114"/>
      <c r="C76" s="258"/>
      <c r="D76" s="139"/>
      <c r="E76" s="139"/>
      <c r="F76" s="138">
        <f aca="true" t="shared" si="5" ref="F76:G87">IF(C76=0,"",$E76/C76*100)</f>
      </c>
      <c r="G76" s="138">
        <f t="shared" si="5"/>
      </c>
      <c r="H76" s="156"/>
    </row>
    <row r="77" spans="1:8" ht="29.25" customHeight="1" hidden="1">
      <c r="A77" s="113"/>
      <c r="B77" s="114"/>
      <c r="C77" s="258"/>
      <c r="D77" s="139"/>
      <c r="E77" s="139"/>
      <c r="F77" s="138">
        <f t="shared" si="5"/>
      </c>
      <c r="G77" s="138">
        <f t="shared" si="5"/>
      </c>
      <c r="H77" s="156"/>
    </row>
    <row r="78" spans="1:8" ht="18" customHeight="1" hidden="1">
      <c r="A78" s="113"/>
      <c r="B78" s="260"/>
      <c r="C78" s="259"/>
      <c r="D78" s="139"/>
      <c r="E78" s="139"/>
      <c r="F78" s="138">
        <f t="shared" si="5"/>
      </c>
      <c r="G78" s="138">
        <f t="shared" si="5"/>
      </c>
      <c r="H78" s="135"/>
    </row>
    <row r="79" spans="1:8" ht="27.75" customHeight="1" hidden="1">
      <c r="A79" s="114"/>
      <c r="B79" s="114"/>
      <c r="C79" s="259"/>
      <c r="D79" s="139"/>
      <c r="E79" s="139"/>
      <c r="F79" s="138">
        <f t="shared" si="5"/>
      </c>
      <c r="G79" s="138">
        <f t="shared" si="5"/>
      </c>
      <c r="H79" s="135"/>
    </row>
    <row r="80" spans="1:8" ht="35.25" customHeight="1" hidden="1">
      <c r="A80" s="113"/>
      <c r="B80" s="114"/>
      <c r="C80" s="277"/>
      <c r="D80" s="139"/>
      <c r="E80" s="139"/>
      <c r="F80" s="138">
        <f t="shared" si="5"/>
      </c>
      <c r="G80" s="138">
        <f t="shared" si="5"/>
      </c>
      <c r="H80" s="135"/>
    </row>
    <row r="81" spans="1:13" ht="60" customHeight="1">
      <c r="A81" s="113">
        <v>41051200</v>
      </c>
      <c r="B81" s="114" t="s">
        <v>188</v>
      </c>
      <c r="C81" s="277">
        <v>381.6</v>
      </c>
      <c r="D81" s="286">
        <v>381.6</v>
      </c>
      <c r="E81" s="286">
        <v>381.6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0" customHeight="1">
      <c r="A82" s="113">
        <v>41051400</v>
      </c>
      <c r="B82" s="114" t="s">
        <v>212</v>
      </c>
      <c r="C82" s="277">
        <v>421.561</v>
      </c>
      <c r="D82" s="286">
        <v>421.561</v>
      </c>
      <c r="E82" s="286">
        <v>421.555</v>
      </c>
      <c r="F82" s="287">
        <f t="shared" si="5"/>
        <v>99.99857671843458</v>
      </c>
      <c r="G82" s="287">
        <f t="shared" si="5"/>
        <v>99.99857671843458</v>
      </c>
      <c r="H82" s="135"/>
      <c r="M82" s="130"/>
    </row>
    <row r="83" spans="1:13" ht="61.5" customHeight="1">
      <c r="A83" s="113">
        <v>41051500</v>
      </c>
      <c r="B83" s="114" t="s">
        <v>211</v>
      </c>
      <c r="C83" s="285">
        <v>67</v>
      </c>
      <c r="D83" s="286">
        <v>67</v>
      </c>
      <c r="E83" s="286">
        <v>67</v>
      </c>
      <c r="F83" s="287">
        <f t="shared" si="5"/>
        <v>100</v>
      </c>
      <c r="G83" s="287">
        <f t="shared" si="5"/>
        <v>100</v>
      </c>
      <c r="H83" s="135"/>
      <c r="M83" s="130"/>
    </row>
    <row r="84" spans="1:13" ht="61.5" customHeight="1">
      <c r="A84" s="114">
        <v>41053000</v>
      </c>
      <c r="B84" s="114" t="s">
        <v>216</v>
      </c>
      <c r="C84" s="285">
        <v>1911.5</v>
      </c>
      <c r="D84" s="286">
        <v>1911.5</v>
      </c>
      <c r="E84" s="286">
        <v>1713.158</v>
      </c>
      <c r="F84" s="287">
        <f t="shared" si="5"/>
        <v>89.62375098090504</v>
      </c>
      <c r="G84" s="287">
        <f t="shared" si="5"/>
        <v>89.62375098090504</v>
      </c>
      <c r="H84" s="135"/>
      <c r="M84" s="130"/>
    </row>
    <row r="85" spans="1:8" ht="25.5" customHeight="1">
      <c r="A85" s="113">
        <v>41053900</v>
      </c>
      <c r="B85" s="114" t="s">
        <v>173</v>
      </c>
      <c r="C85" s="277">
        <v>93</v>
      </c>
      <c r="D85" s="139">
        <v>93</v>
      </c>
      <c r="E85" s="139">
        <v>92.999</v>
      </c>
      <c r="F85" s="138">
        <f t="shared" si="5"/>
        <v>99.9989247311828</v>
      </c>
      <c r="G85" s="138">
        <f t="shared" si="5"/>
        <v>99.9989247311828</v>
      </c>
      <c r="H85" s="135"/>
    </row>
    <row r="86" spans="1:8" ht="63.75" customHeight="1" thickBot="1">
      <c r="A86" s="113">
        <v>41055000</v>
      </c>
      <c r="B86" s="114" t="s">
        <v>213</v>
      </c>
      <c r="C86" s="278">
        <v>312.8</v>
      </c>
      <c r="D86" s="151">
        <v>312.8</v>
      </c>
      <c r="E86" s="151">
        <v>312.8</v>
      </c>
      <c r="F86" s="138">
        <f t="shared" si="5"/>
        <v>100</v>
      </c>
      <c r="G86" s="138">
        <f t="shared" si="5"/>
        <v>100</v>
      </c>
      <c r="H86" s="135"/>
    </row>
    <row r="87" spans="1:8" s="12" customFormat="1" ht="29.25" customHeight="1" thickBot="1">
      <c r="A87" s="23"/>
      <c r="B87" s="42" t="s">
        <v>12</v>
      </c>
      <c r="C87" s="157">
        <f>C61+C63+C64+C72+C74</f>
        <v>84619.921</v>
      </c>
      <c r="D87" s="157">
        <f>D61+D63+D64+D72+D74</f>
        <v>84619.921</v>
      </c>
      <c r="E87" s="157">
        <f>E61+E63+E64+E72+E74</f>
        <v>84545.553</v>
      </c>
      <c r="F87" s="158">
        <f>IF(C87=0,"",$E87/C87*100)</f>
        <v>99.9121152571154</v>
      </c>
      <c r="G87" s="159">
        <f t="shared" si="5"/>
        <v>99.9121152571154</v>
      </c>
      <c r="H87" s="154"/>
    </row>
    <row r="88" spans="1:8" s="26" customFormat="1" ht="27" customHeight="1" thickBot="1">
      <c r="A88" s="47"/>
      <c r="B88" s="4" t="s">
        <v>24</v>
      </c>
      <c r="C88" s="160"/>
      <c r="D88" s="161" t="s">
        <v>17</v>
      </c>
      <c r="E88" s="162"/>
      <c r="F88" s="162"/>
      <c r="G88" s="163"/>
      <c r="H88" s="164"/>
    </row>
    <row r="89" spans="1:8" s="19" customFormat="1" ht="20.25" customHeight="1">
      <c r="A89" s="118" t="s">
        <v>155</v>
      </c>
      <c r="B89" s="48" t="s">
        <v>26</v>
      </c>
      <c r="C89" s="165">
        <v>21193.8</v>
      </c>
      <c r="D89" s="165">
        <v>21193.8</v>
      </c>
      <c r="E89" s="166">
        <v>20504.4</v>
      </c>
      <c r="F89" s="166">
        <f aca="true" t="shared" si="6" ref="F89:F103">IF(C89=0,"",IF(($E89/C89*100)&gt;=200,"В/100",$E89/C89*100))</f>
        <v>96.7471619058404</v>
      </c>
      <c r="G89" s="167">
        <f>IF(D89=0,"",IF((E89/D89*100)&gt;=200,"В/100",E89/D89*100))</f>
        <v>96.7471619058404</v>
      </c>
      <c r="H89" s="168"/>
    </row>
    <row r="90" spans="1:8" s="19" customFormat="1" ht="20.25" customHeight="1">
      <c r="A90" s="119" t="s">
        <v>156</v>
      </c>
      <c r="B90" s="49" t="s">
        <v>27</v>
      </c>
      <c r="C90" s="169">
        <v>45728.7</v>
      </c>
      <c r="D90" s="169">
        <v>45728.7</v>
      </c>
      <c r="E90" s="170">
        <v>43988</v>
      </c>
      <c r="F90" s="170">
        <f t="shared" si="6"/>
        <v>96.1934190125676</v>
      </c>
      <c r="G90" s="171">
        <f>IF(D90=0,"",IF((E90/D90*100)&gt;=200,"В/100",E90/D90*100))</f>
        <v>96.1934190125676</v>
      </c>
      <c r="H90" s="168"/>
    </row>
    <row r="91" spans="1:8" s="19" customFormat="1" ht="20.25" customHeight="1">
      <c r="A91" s="119" t="s">
        <v>202</v>
      </c>
      <c r="B91" s="49" t="s">
        <v>203</v>
      </c>
      <c r="C91" s="169">
        <v>431.5</v>
      </c>
      <c r="D91" s="169">
        <v>431.5</v>
      </c>
      <c r="E91" s="170">
        <v>430.5</v>
      </c>
      <c r="F91" s="170">
        <f t="shared" si="6"/>
        <v>99.76825028968713</v>
      </c>
      <c r="G91" s="171">
        <f>IF(D91=0,"",IF((E91/D91*100)&gt;=200,"В/100",E91/D91*100))</f>
        <v>99.76825028968713</v>
      </c>
      <c r="H91" s="168"/>
    </row>
    <row r="92" spans="1:8" s="19" customFormat="1" ht="20.25" customHeight="1">
      <c r="A92" s="120" t="s">
        <v>157</v>
      </c>
      <c r="B92" s="51" t="s">
        <v>163</v>
      </c>
      <c r="C92" s="172">
        <v>3498.7</v>
      </c>
      <c r="D92" s="173">
        <v>3498.7</v>
      </c>
      <c r="E92" s="173">
        <v>3468.1</v>
      </c>
      <c r="F92" s="173">
        <f t="shared" si="6"/>
        <v>99.12538943035986</v>
      </c>
      <c r="G92" s="174">
        <f>IF(D92=0,"",IF((E92/D92*100)&gt;=200,"В/100",E92/D92*100))</f>
        <v>99.12538943035986</v>
      </c>
      <c r="H92" s="175"/>
    </row>
    <row r="93" spans="1:8" s="19" customFormat="1" ht="20.25" customHeight="1">
      <c r="A93" s="119" t="s">
        <v>158</v>
      </c>
      <c r="B93" s="52" t="s">
        <v>28</v>
      </c>
      <c r="C93" s="172">
        <v>1599.4</v>
      </c>
      <c r="D93" s="172">
        <v>1599.4</v>
      </c>
      <c r="E93" s="173">
        <v>1513</v>
      </c>
      <c r="F93" s="173">
        <f t="shared" si="6"/>
        <v>94.59797424034012</v>
      </c>
      <c r="G93" s="174">
        <f aca="true" t="shared" si="7" ref="G93:G109">IF(D93=0,"",IF((E93/D93*100)&gt;=200,"В/100",E93/D93*100))</f>
        <v>94.59797424034012</v>
      </c>
      <c r="H93" s="176"/>
    </row>
    <row r="94" spans="1:8" s="19" customFormat="1" ht="20.25" customHeight="1">
      <c r="A94" s="120" t="s">
        <v>159</v>
      </c>
      <c r="B94" s="51" t="s">
        <v>29</v>
      </c>
      <c r="C94" s="172">
        <v>1666.6</v>
      </c>
      <c r="D94" s="172">
        <v>1666.6</v>
      </c>
      <c r="E94" s="173">
        <v>1545.6</v>
      </c>
      <c r="F94" s="173">
        <f t="shared" si="6"/>
        <v>92.73970958838353</v>
      </c>
      <c r="G94" s="174">
        <f t="shared" si="7"/>
        <v>92.73970958838353</v>
      </c>
      <c r="H94" s="168"/>
    </row>
    <row r="95" spans="1:8" s="19" customFormat="1" ht="20.25" customHeight="1">
      <c r="A95" s="120" t="s">
        <v>160</v>
      </c>
      <c r="B95" s="51" t="s">
        <v>91</v>
      </c>
      <c r="C95" s="172">
        <v>5508.4</v>
      </c>
      <c r="D95" s="172">
        <v>5508.4</v>
      </c>
      <c r="E95" s="173">
        <v>4973.4</v>
      </c>
      <c r="F95" s="173">
        <f t="shared" si="6"/>
        <v>90.28756081620797</v>
      </c>
      <c r="G95" s="174">
        <f t="shared" si="7"/>
        <v>90.28756081620797</v>
      </c>
      <c r="H95" s="168"/>
    </row>
    <row r="96" spans="1:8" s="19" customFormat="1" ht="20.25" customHeight="1">
      <c r="A96" s="253" t="s">
        <v>180</v>
      </c>
      <c r="B96" s="254" t="s">
        <v>181</v>
      </c>
      <c r="C96" s="172">
        <f>C97+C98+C99</f>
        <v>2347.6</v>
      </c>
      <c r="D96" s="172">
        <f>D97+D98+D99</f>
        <v>2347.6</v>
      </c>
      <c r="E96" s="172">
        <f>E97+E98+E99</f>
        <v>2298.1</v>
      </c>
      <c r="F96" s="173">
        <f t="shared" si="6"/>
        <v>97.8914636224229</v>
      </c>
      <c r="G96" s="174">
        <f t="shared" si="7"/>
        <v>97.8914636224229</v>
      </c>
      <c r="H96" s="168"/>
    </row>
    <row r="97" spans="1:8" s="19" customFormat="1" ht="20.25" customHeight="1">
      <c r="A97" s="120" t="s">
        <v>204</v>
      </c>
      <c r="B97" s="53" t="s">
        <v>205</v>
      </c>
      <c r="C97" s="172">
        <v>172</v>
      </c>
      <c r="D97" s="172">
        <v>172</v>
      </c>
      <c r="E97" s="173">
        <v>169.2</v>
      </c>
      <c r="F97" s="173">
        <f t="shared" si="6"/>
        <v>98.3720930232558</v>
      </c>
      <c r="G97" s="174">
        <f t="shared" si="7"/>
        <v>98.3720930232558</v>
      </c>
      <c r="H97" s="168"/>
    </row>
    <row r="98" spans="1:8" s="19" customFormat="1" ht="23.25" customHeight="1">
      <c r="A98" s="120" t="s">
        <v>161</v>
      </c>
      <c r="B98" s="53" t="s">
        <v>166</v>
      </c>
      <c r="C98" s="172">
        <v>2175.6</v>
      </c>
      <c r="D98" s="172">
        <v>2175.6</v>
      </c>
      <c r="E98" s="173">
        <v>2128.9</v>
      </c>
      <c r="F98" s="173">
        <f t="shared" si="6"/>
        <v>97.85346571060857</v>
      </c>
      <c r="G98" s="174">
        <f t="shared" si="7"/>
        <v>97.85346571060857</v>
      </c>
      <c r="H98" s="168"/>
    </row>
    <row r="99" spans="1:8" s="19" customFormat="1" ht="24.75" customHeight="1">
      <c r="A99" s="120" t="s">
        <v>167</v>
      </c>
      <c r="B99" s="53" t="s">
        <v>168</v>
      </c>
      <c r="C99" s="172"/>
      <c r="D99" s="172"/>
      <c r="E99" s="173"/>
      <c r="F99" s="173">
        <f t="shared" si="6"/>
      </c>
      <c r="G99" s="174" t="s">
        <v>17</v>
      </c>
      <c r="H99" s="168"/>
    </row>
    <row r="100" spans="1:8" s="19" customFormat="1" ht="18.75" customHeight="1">
      <c r="A100" s="253" t="s">
        <v>162</v>
      </c>
      <c r="B100" s="254" t="s">
        <v>169</v>
      </c>
      <c r="C100" s="173">
        <f>C101+C102+C103</f>
        <v>60</v>
      </c>
      <c r="D100" s="173">
        <f>D101+D102+D103</f>
        <v>60</v>
      </c>
      <c r="E100" s="173">
        <f>E101+E102+E103</f>
        <v>24.5</v>
      </c>
      <c r="F100" s="173">
        <f t="shared" si="6"/>
        <v>40.833333333333336</v>
      </c>
      <c r="G100" s="174">
        <f t="shared" si="7"/>
        <v>40.833333333333336</v>
      </c>
      <c r="H100" s="168"/>
    </row>
    <row r="101" spans="1:8" s="19" customFormat="1" ht="39.75" customHeight="1">
      <c r="A101" s="120" t="s">
        <v>170</v>
      </c>
      <c r="B101" s="53" t="s">
        <v>171</v>
      </c>
      <c r="C101" s="172">
        <v>50</v>
      </c>
      <c r="D101" s="172">
        <v>50</v>
      </c>
      <c r="E101" s="173">
        <v>24.5</v>
      </c>
      <c r="F101" s="173">
        <f>IF(C101=0,"",IF(($E101/C101*100)&gt;=200,"В/100",$E101/C101*100))</f>
        <v>49</v>
      </c>
      <c r="G101" s="174">
        <f>IF(D101=0,"",IF((E101/D101*100)&gt;=200,"В/100",E101/D101*100))</f>
        <v>49</v>
      </c>
      <c r="H101" s="168"/>
    </row>
    <row r="102" spans="1:8" s="19" customFormat="1" ht="27" customHeight="1" hidden="1">
      <c r="A102" s="125" t="s">
        <v>190</v>
      </c>
      <c r="B102" s="51" t="s">
        <v>191</v>
      </c>
      <c r="C102" s="173"/>
      <c r="D102" s="173"/>
      <c r="E102" s="173"/>
      <c r="F102" s="173">
        <f>IF(C102=0,"",IF(($E102/C102*100)&gt;=200,"В/100",$E102/C102*100))</f>
      </c>
      <c r="G102" s="173">
        <f>IF(D102=0,"",IF((E102/D102*100)&gt;=200,"В/100",E102/D102*100))</f>
      </c>
      <c r="H102" s="168"/>
    </row>
    <row r="103" spans="1:8" s="19" customFormat="1" ht="20.25" customHeight="1">
      <c r="A103" s="125" t="s">
        <v>172</v>
      </c>
      <c r="B103" s="51" t="s">
        <v>11</v>
      </c>
      <c r="C103" s="173">
        <v>10</v>
      </c>
      <c r="D103" s="173">
        <v>10</v>
      </c>
      <c r="E103" s="173"/>
      <c r="F103" s="173">
        <f t="shared" si="6"/>
        <v>0</v>
      </c>
      <c r="G103" s="173">
        <f t="shared" si="7"/>
        <v>0</v>
      </c>
      <c r="H103" s="168"/>
    </row>
    <row r="104" spans="1:8" s="27" customFormat="1" ht="27.75" customHeight="1" thickBot="1">
      <c r="A104" s="123"/>
      <c r="B104" s="124" t="s">
        <v>56</v>
      </c>
      <c r="C104" s="243">
        <f>C89+C90+C91+C92+C93+C94+C95+C96+C100</f>
        <v>82034.7</v>
      </c>
      <c r="D104" s="243">
        <f>D89+D90+D91+D92+D93+D94+D95+D96+D100</f>
        <v>82034.7</v>
      </c>
      <c r="E104" s="243">
        <f>E89+E90+E91+E92+E93+E94+E95+E96+E100</f>
        <v>78745.6</v>
      </c>
      <c r="F104" s="243">
        <f aca="true" t="shared" si="8" ref="F104:F110">IF(C104=0,"",IF(($E104/C104*100)&gt;=200,"В/100",$E104/C104*100))</f>
        <v>95.9905991001369</v>
      </c>
      <c r="G104" s="244">
        <f t="shared" si="7"/>
        <v>95.9905991001369</v>
      </c>
      <c r="H104" s="180"/>
    </row>
    <row r="105" spans="1:8" s="19" customFormat="1" ht="39" customHeight="1" hidden="1" thickBot="1">
      <c r="A105" s="58">
        <v>250339</v>
      </c>
      <c r="B105" s="59" t="s">
        <v>92</v>
      </c>
      <c r="C105" s="181"/>
      <c r="D105" s="181"/>
      <c r="E105" s="182"/>
      <c r="F105" s="245">
        <f t="shared" si="8"/>
      </c>
      <c r="G105" s="244">
        <f t="shared" si="7"/>
      </c>
      <c r="H105" s="175"/>
    </row>
    <row r="106" spans="1:8" s="19" customFormat="1" ht="26.25" customHeight="1" thickBot="1">
      <c r="A106" s="251">
        <v>9000</v>
      </c>
      <c r="B106" s="252" t="s">
        <v>177</v>
      </c>
      <c r="C106" s="183">
        <f>C107+C108+C109</f>
        <v>2989.7</v>
      </c>
      <c r="D106" s="183">
        <f>D107+D108+D109</f>
        <v>2989.7</v>
      </c>
      <c r="E106" s="183">
        <f>E107+E108+E109</f>
        <v>2878.2000000000003</v>
      </c>
      <c r="F106" s="183">
        <f t="shared" si="8"/>
        <v>96.27052881560024</v>
      </c>
      <c r="G106" s="288">
        <f t="shared" si="7"/>
        <v>96.27052881560024</v>
      </c>
      <c r="H106" s="175"/>
    </row>
    <row r="107" spans="1:8" s="19" customFormat="1" ht="38.25" customHeight="1">
      <c r="A107" s="122" t="s">
        <v>192</v>
      </c>
      <c r="B107" s="117" t="s">
        <v>193</v>
      </c>
      <c r="C107" s="183">
        <v>2688.2</v>
      </c>
      <c r="D107" s="183">
        <v>2688.2</v>
      </c>
      <c r="E107" s="183">
        <v>2682.3</v>
      </c>
      <c r="F107" s="183">
        <f t="shared" si="8"/>
        <v>99.78052228256827</v>
      </c>
      <c r="G107" s="183">
        <f>IF(D107=0,"",IF((E107/D107*100)&gt;=200,"В/100",E107/D107*100))</f>
        <v>99.78052228256827</v>
      </c>
      <c r="H107" s="175"/>
    </row>
    <row r="108" spans="1:8" s="19" customFormat="1" ht="24" customHeight="1">
      <c r="A108" s="122" t="s">
        <v>174</v>
      </c>
      <c r="B108" s="117" t="s">
        <v>173</v>
      </c>
      <c r="C108" s="183">
        <v>191.5</v>
      </c>
      <c r="D108" s="183">
        <v>191.5</v>
      </c>
      <c r="E108" s="183">
        <v>141.4</v>
      </c>
      <c r="F108" s="183">
        <f t="shared" si="8"/>
        <v>73.83812010443864</v>
      </c>
      <c r="G108" s="183">
        <f>IF(D108=0,"",IF((E108/D108*100)&gt;=200,"В/100",E108/D108*100))</f>
        <v>73.83812010443864</v>
      </c>
      <c r="H108" s="175"/>
    </row>
    <row r="109" spans="1:8" s="19" customFormat="1" ht="39" customHeight="1" thickBot="1">
      <c r="A109" s="246" t="s">
        <v>175</v>
      </c>
      <c r="B109" s="247" t="s">
        <v>176</v>
      </c>
      <c r="C109" s="248">
        <v>110</v>
      </c>
      <c r="D109" s="248">
        <v>110</v>
      </c>
      <c r="E109" s="248">
        <v>54.5</v>
      </c>
      <c r="F109" s="249">
        <f t="shared" si="8"/>
        <v>49.54545454545455</v>
      </c>
      <c r="G109" s="250">
        <f t="shared" si="7"/>
        <v>49.54545454545455</v>
      </c>
      <c r="H109" s="175"/>
    </row>
    <row r="110" spans="1:8" s="27" customFormat="1" ht="29.25" customHeight="1" thickBot="1">
      <c r="A110" s="28"/>
      <c r="B110" s="41" t="s">
        <v>57</v>
      </c>
      <c r="C110" s="184">
        <f>C104+C105+C108+C109+C107</f>
        <v>85024.4</v>
      </c>
      <c r="D110" s="184">
        <f>D104+D105+D108+D109+D107</f>
        <v>85024.4</v>
      </c>
      <c r="E110" s="184">
        <f>E104+E105+E108+E109+E107</f>
        <v>81623.8</v>
      </c>
      <c r="F110" s="184">
        <f t="shared" si="8"/>
        <v>96.00044222599631</v>
      </c>
      <c r="G110" s="179">
        <f>IF(D110=0,"",IF((E110/D110*100)&gt;=200,"В/100",E110/D110*100))</f>
        <v>96.00044222599631</v>
      </c>
      <c r="H110" s="185"/>
    </row>
    <row r="111" spans="1:8" s="27" customFormat="1" ht="27.75" customHeight="1" thickBot="1">
      <c r="A111" s="61"/>
      <c r="B111" s="30" t="s">
        <v>60</v>
      </c>
      <c r="C111" s="186"/>
      <c r="D111" s="186"/>
      <c r="E111" s="187"/>
      <c r="F111" s="186"/>
      <c r="G111" s="188"/>
      <c r="H111" s="189"/>
    </row>
    <row r="112" spans="1:8" s="19" customFormat="1" ht="20.25">
      <c r="A112" s="36">
        <v>602000</v>
      </c>
      <c r="B112" s="35" t="s">
        <v>32</v>
      </c>
      <c r="C112" s="289"/>
      <c r="D112" s="292"/>
      <c r="E112" s="274">
        <v>-2921.8</v>
      </c>
      <c r="F112" s="190"/>
      <c r="G112" s="191"/>
      <c r="H112" s="168"/>
    </row>
    <row r="113" spans="1:8" s="19" customFormat="1" ht="20.25">
      <c r="A113" s="13">
        <v>602100</v>
      </c>
      <c r="B113" s="14" t="s">
        <v>33</v>
      </c>
      <c r="C113" s="150"/>
      <c r="D113" s="151"/>
      <c r="E113" s="151">
        <v>779</v>
      </c>
      <c r="F113" s="192"/>
      <c r="G113" s="193"/>
      <c r="H113" s="194"/>
    </row>
    <row r="114" spans="1:8" s="19" customFormat="1" ht="19.5" customHeight="1">
      <c r="A114" s="13">
        <v>602200</v>
      </c>
      <c r="B114" s="14" t="s">
        <v>34</v>
      </c>
      <c r="C114" s="150"/>
      <c r="D114" s="150"/>
      <c r="E114" s="150">
        <v>3339.5</v>
      </c>
      <c r="F114" s="192"/>
      <c r="G114" s="193"/>
      <c r="H114" s="168"/>
    </row>
    <row r="115" spans="1:8" s="19" customFormat="1" ht="20.25" hidden="1">
      <c r="A115" s="13"/>
      <c r="B115" s="14" t="s">
        <v>15</v>
      </c>
      <c r="C115" s="150"/>
      <c r="D115" s="151"/>
      <c r="E115" s="151"/>
      <c r="F115" s="192"/>
      <c r="G115" s="193"/>
      <c r="H115" s="168"/>
    </row>
    <row r="116" spans="1:8" s="19" customFormat="1" ht="20.25" hidden="1">
      <c r="A116" s="13"/>
      <c r="B116" s="14" t="s">
        <v>13</v>
      </c>
      <c r="C116" s="150"/>
      <c r="D116" s="151"/>
      <c r="E116" s="151"/>
      <c r="F116" s="192"/>
      <c r="G116" s="193"/>
      <c r="H116" s="175"/>
    </row>
    <row r="117" spans="1:8" s="19" customFormat="1" ht="20.25" hidden="1">
      <c r="A117" s="13"/>
      <c r="B117" s="14" t="s">
        <v>14</v>
      </c>
      <c r="C117" s="150"/>
      <c r="D117" s="150"/>
      <c r="E117" s="150"/>
      <c r="F117" s="192"/>
      <c r="G117" s="193"/>
      <c r="H117" s="168"/>
    </row>
    <row r="118" spans="1:8" s="19" customFormat="1" ht="20.25" hidden="1">
      <c r="A118" s="13"/>
      <c r="B118" s="14" t="s">
        <v>16</v>
      </c>
      <c r="C118" s="150"/>
      <c r="D118" s="151"/>
      <c r="E118" s="151"/>
      <c r="F118" s="192"/>
      <c r="G118" s="193"/>
      <c r="H118" s="168"/>
    </row>
    <row r="119" spans="1:8" s="31" customFormat="1" ht="20.25" hidden="1">
      <c r="A119" s="32"/>
      <c r="B119" s="33" t="s">
        <v>36</v>
      </c>
      <c r="C119" s="290"/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37</v>
      </c>
      <c r="C120" s="290"/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55</v>
      </c>
      <c r="C121" s="290"/>
      <c r="D121" s="275"/>
      <c r="E121" s="275"/>
      <c r="F121" s="195"/>
      <c r="G121" s="196"/>
      <c r="H121" s="197"/>
    </row>
    <row r="122" spans="1:8" s="31" customFormat="1" ht="20.25" hidden="1">
      <c r="A122" s="32"/>
      <c r="B122" s="33" t="s">
        <v>53</v>
      </c>
      <c r="C122" s="290"/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38</v>
      </c>
      <c r="C123" s="290"/>
      <c r="D123" s="275"/>
      <c r="E123" s="275"/>
      <c r="F123" s="195"/>
      <c r="G123" s="196"/>
      <c r="H123" s="197"/>
    </row>
    <row r="124" spans="1:8" s="31" customFormat="1" ht="31.5" hidden="1">
      <c r="A124" s="32"/>
      <c r="B124" s="33" t="s">
        <v>39</v>
      </c>
      <c r="C124" s="290"/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40</v>
      </c>
      <c r="C125" s="290"/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41</v>
      </c>
      <c r="C126" s="290"/>
      <c r="D126" s="275"/>
      <c r="E126" s="275"/>
      <c r="F126" s="195"/>
      <c r="G126" s="196"/>
      <c r="H126" s="197"/>
    </row>
    <row r="127" spans="1:8" s="31" customFormat="1" ht="20.25" hidden="1">
      <c r="A127" s="32"/>
      <c r="B127" s="33" t="s">
        <v>42</v>
      </c>
      <c r="C127" s="290"/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43</v>
      </c>
      <c r="C128" s="290"/>
      <c r="D128" s="275"/>
      <c r="E128" s="275"/>
      <c r="F128" s="195"/>
      <c r="G128" s="196"/>
      <c r="H128" s="197"/>
    </row>
    <row r="129" spans="1:8" s="31" customFormat="1" ht="17.25" customHeight="1" hidden="1">
      <c r="A129" s="32"/>
      <c r="B129" s="33" t="s">
        <v>44</v>
      </c>
      <c r="C129" s="290"/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45</v>
      </c>
      <c r="C130" s="290"/>
      <c r="D130" s="275"/>
      <c r="E130" s="275"/>
      <c r="F130" s="195"/>
      <c r="G130" s="196"/>
      <c r="H130" s="197"/>
    </row>
    <row r="131" spans="1:8" s="31" customFormat="1" ht="18.75" customHeight="1" hidden="1">
      <c r="A131" s="32"/>
      <c r="B131" s="33" t="s">
        <v>46</v>
      </c>
      <c r="C131" s="290"/>
      <c r="D131" s="275"/>
      <c r="E131" s="275"/>
      <c r="F131" s="195"/>
      <c r="G131" s="196"/>
      <c r="H131" s="197"/>
    </row>
    <row r="132" spans="1:8" s="31" customFormat="1" ht="20.25" hidden="1">
      <c r="A132" s="32"/>
      <c r="B132" s="33" t="s">
        <v>47</v>
      </c>
      <c r="C132" s="290"/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0</v>
      </c>
      <c r="C133" s="290"/>
      <c r="D133" s="275"/>
      <c r="E133" s="275"/>
      <c r="F133" s="195"/>
      <c r="G133" s="196"/>
      <c r="H133" s="197"/>
    </row>
    <row r="134" spans="1:8" s="31" customFormat="1" ht="31.5" hidden="1">
      <c r="A134" s="32"/>
      <c r="B134" s="33" t="s">
        <v>67</v>
      </c>
      <c r="C134" s="290"/>
      <c r="D134" s="275"/>
      <c r="E134" s="275"/>
      <c r="F134" s="195"/>
      <c r="G134" s="196"/>
      <c r="H134" s="197"/>
    </row>
    <row r="135" spans="1:8" s="31" customFormat="1" ht="20.25" hidden="1">
      <c r="A135" s="32"/>
      <c r="B135" s="33" t="s">
        <v>62</v>
      </c>
      <c r="C135" s="290"/>
      <c r="D135" s="275"/>
      <c r="E135" s="275"/>
      <c r="F135" s="195"/>
      <c r="G135" s="196"/>
      <c r="H135" s="198"/>
    </row>
    <row r="136" spans="1:8" s="31" customFormat="1" ht="20.25" hidden="1">
      <c r="A136" s="32"/>
      <c r="B136" s="33" t="s">
        <v>48</v>
      </c>
      <c r="C136" s="290"/>
      <c r="D136" s="275"/>
      <c r="E136" s="275"/>
      <c r="F136" s="195"/>
      <c r="G136" s="196"/>
      <c r="H136" s="198"/>
    </row>
    <row r="137" spans="1:8" s="31" customFormat="1" ht="20.25" hidden="1">
      <c r="A137" s="32"/>
      <c r="B137" s="33" t="s">
        <v>49</v>
      </c>
      <c r="C137" s="290"/>
      <c r="D137" s="275"/>
      <c r="E137" s="275"/>
      <c r="F137" s="195"/>
      <c r="G137" s="196"/>
      <c r="H137" s="198"/>
    </row>
    <row r="138" spans="1:8" s="19" customFormat="1" ht="20.25">
      <c r="A138" s="13">
        <v>602300</v>
      </c>
      <c r="B138" s="14" t="s">
        <v>35</v>
      </c>
      <c r="C138" s="150"/>
      <c r="D138" s="151"/>
      <c r="E138" s="151">
        <v>511.3</v>
      </c>
      <c r="F138" s="192"/>
      <c r="G138" s="193"/>
      <c r="H138" s="168"/>
    </row>
    <row r="139" spans="1:8" s="19" customFormat="1" ht="38.25" thickBot="1">
      <c r="A139" s="13">
        <v>602400</v>
      </c>
      <c r="B139" s="14" t="s">
        <v>22</v>
      </c>
      <c r="C139" s="150"/>
      <c r="D139" s="274"/>
      <c r="E139" s="274">
        <v>-348</v>
      </c>
      <c r="F139" s="192"/>
      <c r="G139" s="193"/>
      <c r="H139" s="168"/>
    </row>
    <row r="140" spans="1:8" s="19" customFormat="1" ht="21" customHeight="1" hidden="1" thickBot="1">
      <c r="A140" s="37">
        <v>603000</v>
      </c>
      <c r="B140" s="34" t="s">
        <v>30</v>
      </c>
      <c r="C140" s="146">
        <v>0</v>
      </c>
      <c r="D140" s="271"/>
      <c r="E140" s="151"/>
      <c r="F140" s="199"/>
      <c r="G140" s="200"/>
      <c r="H140" s="168"/>
    </row>
    <row r="141" spans="1:8" s="19" customFormat="1" ht="26.25" customHeight="1" thickBot="1">
      <c r="A141" s="56"/>
      <c r="B141" s="41" t="s">
        <v>61</v>
      </c>
      <c r="C141" s="272">
        <f>+C112+C140</f>
        <v>0</v>
      </c>
      <c r="D141" s="272">
        <f>+D139+D140</f>
        <v>0</v>
      </c>
      <c r="E141" s="272">
        <f>+E112+E140</f>
        <v>-2921.8</v>
      </c>
      <c r="F141" s="201"/>
      <c r="G141" s="202"/>
      <c r="H141" s="168"/>
    </row>
    <row r="142" spans="3:8" s="19" customFormat="1" ht="18">
      <c r="C142" s="86"/>
      <c r="D142" s="87"/>
      <c r="E142" s="88"/>
      <c r="F142" s="86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2:8" s="19" customFormat="1" ht="35.25" customHeight="1">
      <c r="B144" s="291"/>
      <c r="C144" s="89"/>
      <c r="E144" s="62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s="19" customFormat="1" ht="18">
      <c r="C167" s="89"/>
      <c r="D167" s="90"/>
      <c r="E167" s="91"/>
      <c r="F167" s="89"/>
      <c r="G167" s="89"/>
      <c r="H167" s="85"/>
    </row>
    <row r="168" spans="3:8" s="19" customFormat="1" ht="18">
      <c r="C168" s="89"/>
      <c r="D168" s="90"/>
      <c r="E168" s="91"/>
      <c r="F168" s="89"/>
      <c r="G168" s="89"/>
      <c r="H168" s="85"/>
    </row>
    <row r="169" spans="3:8" ht="18.75">
      <c r="C169" s="84"/>
      <c r="D169" s="92"/>
      <c r="E169" s="92"/>
      <c r="F169" s="92"/>
      <c r="G169" s="84"/>
      <c r="H169" s="84"/>
    </row>
    <row r="170" spans="3:8" ht="18.75">
      <c r="C170" s="84"/>
      <c r="D170" s="92"/>
      <c r="E170" s="92"/>
      <c r="F170" s="92"/>
      <c r="G170" s="84"/>
      <c r="H170" s="84"/>
    </row>
  </sheetData>
  <sheetProtection/>
  <mergeCells count="4">
    <mergeCell ref="A4:G4"/>
    <mergeCell ref="D3:G3"/>
    <mergeCell ref="D1:G1"/>
    <mergeCell ref="D2:G2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5"/>
  <sheetViews>
    <sheetView showZeros="0" zoomScale="75" zoomScaleNormal="75" zoomScaleSheetLayoutView="75" zoomScalePageLayoutView="0" workbookViewId="0" topLeftCell="A36">
      <selection activeCell="E67" sqref="C67:E67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7" ht="69" customHeight="1" thickBot="1">
      <c r="A1" s="296" t="s">
        <v>217</v>
      </c>
      <c r="B1" s="296"/>
      <c r="C1" s="296"/>
      <c r="D1" s="296"/>
      <c r="E1" s="296"/>
      <c r="F1" s="296"/>
      <c r="G1" s="296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40.824</v>
      </c>
      <c r="E4" s="205">
        <f aca="true" t="shared" si="0" ref="E4:E22">IF(C4=0,"",$D4/C4*100)</f>
        <v>97.66507177033493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40.824</v>
      </c>
      <c r="E5" s="205">
        <f t="shared" si="0"/>
        <v>97.66507177033493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40.824</v>
      </c>
      <c r="E6" s="205">
        <f t="shared" si="0"/>
        <v>97.66507177033493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18.555</v>
      </c>
      <c r="E7" s="205">
        <f t="shared" si="0"/>
        <v>91.4039408866995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2.828</v>
      </c>
      <c r="E8" s="205">
        <f t="shared" si="0"/>
        <v>104.74074074074073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19.441</v>
      </c>
      <c r="E9" s="212">
        <f t="shared" si="0"/>
        <v>103.4095744680851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1096.65</v>
      </c>
      <c r="D10" s="133">
        <f>D11+D14</f>
        <v>1033.434</v>
      </c>
      <c r="E10" s="213">
        <f t="shared" si="0"/>
        <v>94.2355354944604</v>
      </c>
    </row>
    <row r="11" spans="1:5" s="2" customFormat="1" ht="20.25">
      <c r="A11" s="104">
        <v>24000000</v>
      </c>
      <c r="B11" s="105" t="s">
        <v>89</v>
      </c>
      <c r="C11" s="214">
        <f>C12+C13</f>
        <v>37.5</v>
      </c>
      <c r="D11" s="214">
        <f>D12+D13</f>
        <v>46.958999999999996</v>
      </c>
      <c r="E11" s="214">
        <f t="shared" si="0"/>
        <v>125.22399999999998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1.135</v>
      </c>
      <c r="E12" s="138">
        <f t="shared" si="0"/>
        <v>227</v>
      </c>
    </row>
    <row r="13" spans="1:5" s="2" customFormat="1" ht="40.5" customHeight="1">
      <c r="A13" s="97">
        <v>24170000</v>
      </c>
      <c r="B13" s="96" t="s">
        <v>189</v>
      </c>
      <c r="C13" s="138">
        <v>37</v>
      </c>
      <c r="D13" s="138">
        <v>45.824</v>
      </c>
      <c r="E13" s="138">
        <f t="shared" si="0"/>
        <v>123.84864864864863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986.475</v>
      </c>
      <c r="E14" s="138">
        <f t="shared" si="0"/>
        <v>93.1383656705849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1138.45</v>
      </c>
      <c r="D21" s="152">
        <f>D4+D10+D15+D17</f>
        <v>1074.258</v>
      </c>
      <c r="E21" s="222">
        <f t="shared" si="0"/>
        <v>94.36145636611182</v>
      </c>
    </row>
    <row r="22" spans="1:5" s="27" customFormat="1" ht="22.5" customHeight="1" thickBot="1">
      <c r="A22" s="18"/>
      <c r="B22" s="43" t="s">
        <v>23</v>
      </c>
      <c r="C22" s="223">
        <f>C21</f>
        <v>1138.45</v>
      </c>
      <c r="D22" s="223">
        <f>D21</f>
        <v>1074.258</v>
      </c>
      <c r="E22" s="179">
        <f t="shared" si="0"/>
        <v>94.36145636611182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178.5</v>
      </c>
      <c r="D24" s="177">
        <v>175.6</v>
      </c>
      <c r="E24" s="227">
        <f aca="true" t="shared" si="1" ref="E24:E39">IF(C24=0,"",IF(($D24/C24*100)&gt;=200,"В/100",$D24/C24*100))</f>
        <v>98.37535014005601</v>
      </c>
      <c r="F24" s="21"/>
    </row>
    <row r="25" spans="1:5" ht="20.25">
      <c r="A25" s="119" t="s">
        <v>156</v>
      </c>
      <c r="B25" s="49" t="s">
        <v>27</v>
      </c>
      <c r="C25" s="169">
        <v>983.1</v>
      </c>
      <c r="D25" s="170">
        <v>949.8</v>
      </c>
      <c r="E25" s="227">
        <f t="shared" si="1"/>
        <v>96.6127555691181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154.4</v>
      </c>
      <c r="E26" s="227">
        <f t="shared" si="1"/>
        <v>94.66584917228694</v>
      </c>
    </row>
    <row r="27" spans="1:5" ht="20.25">
      <c r="A27" s="119" t="s">
        <v>158</v>
      </c>
      <c r="B27" s="52" t="s">
        <v>28</v>
      </c>
      <c r="C27" s="172">
        <v>22.2</v>
      </c>
      <c r="D27" s="173">
        <v>21.3</v>
      </c>
      <c r="E27" s="228">
        <f t="shared" si="1"/>
        <v>95.94594594594595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207.2</v>
      </c>
      <c r="D29" s="173">
        <v>206.4</v>
      </c>
      <c r="E29" s="228">
        <f>IF(C29=0,"",IF(($D29/C29*100)&gt;=200,"В/100",$D29/C29*100))</f>
        <v>99.61389961389962</v>
      </c>
    </row>
    <row r="30" spans="1:5" ht="20.25" customHeight="1">
      <c r="A30" s="253" t="s">
        <v>180</v>
      </c>
      <c r="B30" s="254" t="s">
        <v>181</v>
      </c>
      <c r="C30" s="172">
        <v>13.3</v>
      </c>
      <c r="D30" s="172"/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v>42.3</v>
      </c>
      <c r="D35" s="229"/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1609.6999999999998</v>
      </c>
      <c r="D37" s="230">
        <f>D27+D28+D29+D30+D36+D24+D25+D26</f>
        <v>1507.5</v>
      </c>
      <c r="E37" s="231">
        <f t="shared" si="1"/>
        <v>93.6509908678636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1609.6999999999998</v>
      </c>
      <c r="D39" s="184">
        <f>SUM(D37:D38)</f>
        <v>1507.5</v>
      </c>
      <c r="E39" s="233">
        <f t="shared" si="1"/>
        <v>93.6509908678636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/>
      <c r="D44" s="172">
        <v>433.3</v>
      </c>
      <c r="E44" s="241"/>
    </row>
    <row r="45" spans="1:5" ht="20.25">
      <c r="A45" s="54">
        <v>602100</v>
      </c>
      <c r="B45" s="55" t="s">
        <v>33</v>
      </c>
      <c r="C45" s="177"/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386.5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/>
      <c r="D63" s="177">
        <v>348</v>
      </c>
      <c r="E63" s="240"/>
    </row>
    <row r="64" spans="1:5" ht="21" thickBot="1">
      <c r="A64" s="56"/>
      <c r="B64" s="57" t="s">
        <v>149</v>
      </c>
      <c r="C64" s="178">
        <f>C44</f>
        <v>0</v>
      </c>
      <c r="D64" s="178">
        <f>D44</f>
        <v>433.3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1:4" s="295" customFormat="1" ht="38.25" customHeight="1">
      <c r="A67" s="301"/>
      <c r="B67" s="302"/>
      <c r="C67" s="303"/>
      <c r="D67" s="304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3">
    <mergeCell ref="A67:B67"/>
    <mergeCell ref="C67:D67"/>
    <mergeCell ref="A1:G1"/>
  </mergeCells>
  <printOptions horizontalCentered="1"/>
  <pageMargins left="1.1811023622047245" right="0.3937007874015748" top="0.7874015748031497" bottom="0.3937007874015748" header="0" footer="0"/>
  <pageSetup fitToHeight="8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2021-01-14T09:31:20Z</cp:lastPrinted>
  <dcterms:created xsi:type="dcterms:W3CDTF">2003-04-04T06:54:01Z</dcterms:created>
  <dcterms:modified xsi:type="dcterms:W3CDTF">2021-03-10T09:07:49Z</dcterms:modified>
  <cp:category/>
  <cp:version/>
  <cp:contentType/>
  <cp:contentStatus/>
</cp:coreProperties>
</file>